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d.docs.live.net/538a1e438a4ce9fe/デスクトップ/"/>
    </mc:Choice>
  </mc:AlternateContent>
  <xr:revisionPtr revIDLastSave="0" documentId="14_{B36639D1-5F90-4DCE-8834-6B6716349469}" xr6:coauthVersionLast="47" xr6:coauthVersionMax="47" xr10:uidLastSave="{00000000-0000-0000-0000-000000000000}"/>
  <bookViews>
    <workbookView xWindow="30" yWindow="30" windowWidth="28770" windowHeight="15450" xr2:uid="{00000000-000D-0000-FFFF-FFFF00000000}"/>
  </bookViews>
  <sheets>
    <sheet name="Sheet1" sheetId="1" r:id="rId1"/>
  </sheets>
  <definedNames>
    <definedName name="_xlnm.Print_Area" localSheetId="0">Sheet1!$A$1:$AL$42</definedName>
    <definedName name="_xlnm.Print_Titles" localSheetId="0">Sheet1!$1:$8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1" l="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AH32" i="1"/>
  <c r="AH34" i="1" s="1"/>
  <c r="AG32" i="1"/>
  <c r="AG34" i="1" s="1"/>
  <c r="AF32" i="1"/>
  <c r="AE32" i="1"/>
  <c r="AD32" i="1"/>
  <c r="AD34" i="1" s="1"/>
  <c r="AC32" i="1"/>
  <c r="AB32" i="1"/>
  <c r="AB34" i="1" s="1"/>
  <c r="AA32" i="1"/>
  <c r="AA34" i="1" s="1"/>
  <c r="Z32" i="1"/>
  <c r="Y32" i="1"/>
  <c r="X32" i="1"/>
  <c r="X34" i="1" s="1"/>
  <c r="W32" i="1"/>
  <c r="V32" i="1"/>
  <c r="V34" i="1" s="1"/>
  <c r="U32" i="1"/>
  <c r="T32" i="1"/>
  <c r="S32" i="1"/>
  <c r="R32" i="1"/>
  <c r="R34" i="1" s="1"/>
  <c r="Q32" i="1"/>
  <c r="P32" i="1"/>
  <c r="P34" i="1" s="1"/>
  <c r="O32" i="1"/>
  <c r="N32" i="1"/>
  <c r="M32" i="1"/>
  <c r="L32" i="1"/>
  <c r="L34" i="1" s="1"/>
  <c r="K32" i="1"/>
  <c r="J32" i="1"/>
  <c r="I32" i="1"/>
  <c r="H32" i="1"/>
  <c r="G32" i="1"/>
  <c r="F32" i="1"/>
  <c r="F34" i="1" s="1"/>
  <c r="E32" i="1"/>
  <c r="D32"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D31"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AI29" i="1"/>
  <c r="AJ29" i="1" s="1"/>
  <c r="AK29" i="1" s="1"/>
  <c r="AI28" i="1"/>
  <c r="AJ28" i="1" s="1"/>
  <c r="AK28" i="1" s="1"/>
  <c r="AI27" i="1"/>
  <c r="AJ27" i="1" s="1"/>
  <c r="AK27" i="1" s="1"/>
  <c r="AI26" i="1"/>
  <c r="AJ26" i="1" s="1"/>
  <c r="AK26" i="1" s="1"/>
  <c r="AI25" i="1"/>
  <c r="AJ25" i="1" s="1"/>
  <c r="AK25" i="1" s="1"/>
  <c r="AI16" i="1"/>
  <c r="AJ16" i="1" s="1"/>
  <c r="AK16" i="1" s="1"/>
  <c r="AI24" i="1"/>
  <c r="AJ24" i="1" s="1"/>
  <c r="AK24" i="1" s="1"/>
  <c r="AI23" i="1"/>
  <c r="AJ23" i="1" s="1"/>
  <c r="AK23" i="1" s="1"/>
  <c r="AI22" i="1"/>
  <c r="AJ22" i="1" s="1"/>
  <c r="AK22" i="1" s="1"/>
  <c r="AI21" i="1"/>
  <c r="AJ21" i="1" s="1"/>
  <c r="AK21" i="1" s="1"/>
  <c r="AI20" i="1"/>
  <c r="AJ20" i="1" s="1"/>
  <c r="AI19" i="1"/>
  <c r="AJ19" i="1" s="1"/>
  <c r="AK19" i="1" s="1"/>
  <c r="AI15"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D17" i="1"/>
  <c r="AI14" i="1"/>
  <c r="AJ14" i="1" s="1"/>
  <c r="AK14" i="1" s="1"/>
  <c r="AI13" i="1"/>
  <c r="AJ13" i="1" s="1"/>
  <c r="AK13" i="1" s="1"/>
  <c r="AI12" i="1"/>
  <c r="AJ12" i="1" s="1"/>
  <c r="AJ11" i="1"/>
  <c r="AK11" i="1" s="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AI9" i="1"/>
  <c r="AI10" i="1" s="1"/>
  <c r="U34" i="1" l="1"/>
  <c r="AI17" i="1"/>
  <c r="M34" i="1"/>
  <c r="S34" i="1"/>
  <c r="AE34" i="1"/>
  <c r="Y34" i="1"/>
  <c r="J34" i="1"/>
  <c r="D34" i="1"/>
  <c r="O34" i="1"/>
  <c r="G34" i="1"/>
  <c r="I34" i="1"/>
  <c r="AF34" i="1"/>
  <c r="H34" i="1"/>
  <c r="N34" i="1"/>
  <c r="T34" i="1"/>
  <c r="Z34" i="1"/>
  <c r="AI32" i="1"/>
  <c r="AI33" i="1"/>
  <c r="AI30" i="1"/>
  <c r="E34" i="1"/>
  <c r="K34" i="1"/>
  <c r="Q34" i="1"/>
  <c r="W34" i="1"/>
  <c r="AC34" i="1"/>
  <c r="AK20" i="1"/>
  <c r="AJ33" i="1"/>
  <c r="AK33" i="1" s="1"/>
  <c r="AJ9" i="1"/>
  <c r="AK12" i="1"/>
  <c r="AI18" i="1"/>
  <c r="AI31" i="1"/>
  <c r="AJ15" i="1"/>
  <c r="AJ17" i="1" s="1"/>
  <c r="AK17" i="1" s="1"/>
  <c r="AJ18" i="1" l="1"/>
  <c r="AK18" i="1" s="1"/>
  <c r="AJ31" i="1"/>
  <c r="AK31" i="1" s="1"/>
  <c r="AI34" i="1"/>
  <c r="AJ10" i="1"/>
  <c r="AK10" i="1" s="1"/>
  <c r="AJ32" i="1"/>
  <c r="AK9" i="1"/>
  <c r="AJ30" i="1"/>
  <c r="AK30" i="1" s="1"/>
  <c r="AK15" i="1"/>
  <c r="AJ34" i="1" l="1"/>
  <c r="AK32" i="1"/>
  <c r="AK34" i="1" s="1"/>
</calcChain>
</file>

<file path=xl/sharedStrings.xml><?xml version="1.0" encoding="utf-8"?>
<sst xmlns="http://schemas.openxmlformats.org/spreadsheetml/2006/main" count="151" uniqueCount="80">
  <si>
    <t>従業者の勤務の体制及び勤務形態一覧表</t>
  </si>
  <si>
    <t>（</t>
  </si>
  <si>
    <t>令和7年8月分</t>
  </si>
  <si>
    <t>）</t>
  </si>
  <si>
    <t>サービス種類</t>
  </si>
  <si>
    <t>(訪問介護・介護予防訪問介護・訪問型サービス（独自）・居宅介護・重度訪問介護・同行援護・移動支援)</t>
  </si>
  <si>
    <t>事業所名</t>
  </si>
  <si>
    <t>(アップル介護サービス訪問介護事業所)</t>
  </si>
  <si>
    <t>常勤職員の勤務時間</t>
  </si>
  <si>
    <t>1日</t>
  </si>
  <si>
    <t>時間</t>
  </si>
  <si>
    <t>1週</t>
  </si>
  <si>
    <t>(常勤職員の勤務時間は事業所の就業規則を確認して記載してください。)</t>
  </si>
  <si>
    <t>→印刷範囲外</t>
  </si>
  <si>
    <t>職　　種</t>
  </si>
  <si>
    <t>勤務
形態</t>
  </si>
  <si>
    <t>氏　　名</t>
  </si>
  <si>
    <t>第１週</t>
  </si>
  <si>
    <t>第２週</t>
  </si>
  <si>
    <t>第３週</t>
  </si>
  <si>
    <t>第４週</t>
  </si>
  <si>
    <t>4週の
合計</t>
  </si>
  <si>
    <t>週平均の
勤務時間</t>
  </si>
  <si>
    <t>常 　勤
換算後
の人数</t>
  </si>
  <si>
    <t>資　格</t>
  </si>
  <si>
    <t>金</t>
  </si>
  <si>
    <t>土</t>
  </si>
  <si>
    <t>日</t>
  </si>
  <si>
    <t>月</t>
  </si>
  <si>
    <t>火</t>
  </si>
  <si>
    <t>水</t>
  </si>
  <si>
    <t>木</t>
  </si>
  <si>
    <t>管理者</t>
  </si>
  <si>
    <t>A</t>
  </si>
  <si>
    <t>正田　洋一</t>
  </si>
  <si>
    <t>訪問介護員２級</t>
  </si>
  <si>
    <t>小　　　計</t>
  </si>
  <si>
    <t>(A)</t>
  </si>
  <si>
    <t>(B+C+D)</t>
  </si>
  <si>
    <t>サービス提供責任者</t>
  </si>
  <si>
    <t>高下畑　雄志</t>
  </si>
  <si>
    <t>介護福祉士</t>
  </si>
  <si>
    <t>６　10名未満で就業規則を作成していない場合は、常勤の勤務時間を定めて記入してください。</t>
  </si>
  <si>
    <t>５　算出にあたっては、小数点以下第2位を切り捨ててください。</t>
  </si>
  <si>
    <t>４　常勤換算が必要な職種は、A～Dの「週平均の勤務時間」をすべて足し、常勤の従業者が週に勤務すべき時間数で割って、「常勤換算後の人数」を算出してください。</t>
  </si>
  <si>
    <t>　　　 勤務形態の区分　A：常勤で専従　B：常勤で兼務　C：常勤以外で専従　D：常勤以外で兼務</t>
  </si>
  <si>
    <t>３　職種ごとに下記の勤務形態の区分の順にまとめて記載し、「週平均の勤務時間」については、職種ごとのAの小計と、B～Dまでを加えた数の小計の行を挿入してください。</t>
  </si>
  <si>
    <t>２　申請する事業に係る従業者全員(管理者を含む。)について、4週間分の勤務すべき時間数を記入してください。</t>
  </si>
  <si>
    <t>１　*欄には、当該月の曜日を記入してください。</t>
  </si>
  <si>
    <t>備考</t>
  </si>
  <si>
    <t>総　　　計</t>
  </si>
  <si>
    <t>合　　　計</t>
  </si>
  <si>
    <t>土持　満佐子</t>
  </si>
  <si>
    <t>D</t>
  </si>
  <si>
    <t>訪問介護員</t>
  </si>
  <si>
    <t>吉村　絹枝</t>
  </si>
  <si>
    <t>C</t>
  </si>
  <si>
    <t>准看護師</t>
  </si>
  <si>
    <t>宮地　信子</t>
  </si>
  <si>
    <t>水広　慶子</t>
  </si>
  <si>
    <t>野村　啓子</t>
  </si>
  <si>
    <t>中川　亜子</t>
  </si>
  <si>
    <t>徳田　博志</t>
  </si>
  <si>
    <t>関屋　美恵子</t>
  </si>
  <si>
    <t>新谷　有梨</t>
  </si>
  <si>
    <t>大町　智恵子</t>
  </si>
  <si>
    <t>大迫　和恵</t>
  </si>
  <si>
    <t>初任者研修課程修了者</t>
  </si>
  <si>
    <t>水原　康智</t>
  </si>
  <si>
    <t>佐々木　輝子</t>
  </si>
  <si>
    <t>正田　信子</t>
  </si>
  <si>
    <t>徳永　千恵子</t>
  </si>
  <si>
    <t>看護師</t>
  </si>
  <si>
    <t>B</t>
    <phoneticPr fontId="10"/>
  </si>
  <si>
    <t>A</t>
    <phoneticPr fontId="10"/>
  </si>
  <si>
    <t>D</t>
    <phoneticPr fontId="10"/>
  </si>
  <si>
    <t>介護福祉士</t>
    <rPh sb="0" eb="2">
      <t>カイゴ</t>
    </rPh>
    <rPh sb="2" eb="5">
      <t>フクシシ</t>
    </rPh>
    <phoneticPr fontId="10"/>
  </si>
  <si>
    <t>訪問介護員２級</t>
    <rPh sb="0" eb="5">
      <t>ホウモンカイゴイン</t>
    </rPh>
    <rPh sb="6" eb="7">
      <t>キュウ</t>
    </rPh>
    <phoneticPr fontId="10"/>
  </si>
  <si>
    <t>その他</t>
    <rPh sb="2" eb="3">
      <t>タ</t>
    </rPh>
    <phoneticPr fontId="10"/>
  </si>
  <si>
    <t>サービス提供責任者</t>
    <rPh sb="4" eb="6">
      <t>テイキョウ</t>
    </rPh>
    <rPh sb="6" eb="9">
      <t>セキニンシャ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</si>
</sst>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411]ddd"/>
  </numFmts>
  <fonts count="11" x14ac:knownFonts="1">
    <font>
      <sz val="11"/>
      <color rgb="FF000000"/>
      <name val="ＭＳ Ｐゴシック"/>
    </font>
    <font>
      <b/>
      <sz val="15"/>
      <color rgb="FF000000"/>
      <name val="ＭＳ Ｐゴシック"/>
      <family val="3"/>
      <charset val="128"/>
    </font>
    <font>
      <b/>
      <sz val="14"/>
      <color rgb="FF000000"/>
      <name val="ＭＳ Ｐゴシック"/>
      <family val="3"/>
      <charset val="128"/>
    </font>
    <font>
      <sz val="10"/>
      <color rgb="FF000000"/>
      <name val="ＭＳ Ｐゴシック"/>
      <family val="3"/>
      <charset val="128"/>
    </font>
    <font>
      <sz val="10"/>
      <color rgb="FF969696"/>
      <name val="ＭＳ Ｐゴシック"/>
      <family val="3"/>
      <charset val="128"/>
    </font>
    <font>
      <sz val="11"/>
      <color rgb="FF969696"/>
      <name val="ＭＳ Ｐゴシック"/>
      <family val="3"/>
      <charset val="128"/>
    </font>
    <font>
      <sz val="7"/>
      <color rgb="FF000000"/>
      <name val="ＭＳ Ｐゴシック"/>
      <family val="3"/>
      <charset val="128"/>
    </font>
    <font>
      <sz val="8"/>
      <color rgb="FF000000"/>
      <name val="ＭＳ Ｐゴシック"/>
      <family val="3"/>
      <charset val="128"/>
    </font>
    <font>
      <sz val="9"/>
      <color rgb="FF000000"/>
      <name val="ＭＳ Ｐゴシック"/>
      <family val="3"/>
      <charset val="128"/>
    </font>
    <font>
      <sz val="11"/>
      <color rgb="FF000000"/>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rgb="FFFFFF00"/>
        <bgColor rgb="FFFFFFFF"/>
      </patternFill>
    </fill>
    <fill>
      <patternFill patternType="solid">
        <fgColor rgb="FFFFFFCC"/>
        <bgColor rgb="FFFFFFFF"/>
      </patternFill>
    </fill>
  </fills>
  <borders count="22">
    <border>
      <left/>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2">
    <xf numFmtId="0" fontId="0" fillId="0" borderId="0" xfId="0" applyAlignment="1">
      <alignment vertical="center"/>
    </xf>
    <xf numFmtId="0" fontId="1" fillId="0" borderId="0" xfId="0" applyFont="1" applyAlignment="1">
      <alignment vertical="center"/>
    </xf>
    <xf numFmtId="0" fontId="0" fillId="0" borderId="0" xfId="0" applyAlignment="1">
      <alignment horizontal="right" vertical="center"/>
    </xf>
    <xf numFmtId="0" fontId="2" fillId="0" borderId="0" xfId="0" applyFont="1" applyAlignment="1">
      <alignment vertical="center"/>
    </xf>
    <xf numFmtId="0" fontId="0" fillId="2" borderId="1" xfId="0" applyFill="1" applyBorder="1" applyAlignment="1">
      <alignment vertical="center"/>
    </xf>
    <xf numFmtId="176" fontId="3" fillId="0" borderId="2" xfId="0" applyNumberFormat="1" applyFont="1" applyBorder="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176" fontId="3" fillId="0" borderId="4" xfId="0" applyNumberFormat="1" applyFont="1" applyBorder="1" applyAlignment="1" applyProtection="1">
      <alignment horizontal="center" vertical="center"/>
      <protection hidden="1"/>
    </xf>
    <xf numFmtId="176" fontId="4" fillId="0" borderId="2" xfId="0" applyNumberFormat="1" applyFont="1" applyBorder="1" applyAlignment="1" applyProtection="1">
      <alignment horizontal="center" vertical="center"/>
      <protection hidden="1"/>
    </xf>
    <xf numFmtId="176" fontId="4" fillId="0" borderId="3" xfId="0" applyNumberFormat="1" applyFont="1" applyBorder="1" applyAlignment="1" applyProtection="1">
      <alignment horizontal="center" vertical="center"/>
      <protection hidden="1"/>
    </xf>
    <xf numFmtId="176" fontId="4" fillId="0" borderId="4"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3" fillId="0" borderId="7" xfId="0" applyNumberFormat="1" applyFont="1" applyBorder="1" applyAlignment="1" applyProtection="1">
      <alignment horizontal="center" vertical="center"/>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49" fontId="0" fillId="0" borderId="8" xfId="0" applyNumberFormat="1" applyBorder="1" applyAlignment="1" applyProtection="1">
      <alignment vertical="center" shrinkToFit="1"/>
      <protection locked="0"/>
    </xf>
    <xf numFmtId="0" fontId="0" fillId="0" borderId="9" xfId="0" applyBorder="1" applyAlignment="1" applyProtection="1">
      <alignment horizontal="center" vertical="center" shrinkToFit="1"/>
      <protection locked="0"/>
    </xf>
    <xf numFmtId="49" fontId="0" fillId="0" borderId="9" xfId="0" applyNumberFormat="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0" fillId="3" borderId="8" xfId="0" applyFill="1" applyBorder="1" applyAlignment="1" applyProtection="1">
      <alignment vertical="center" shrinkToFit="1"/>
      <protection hidden="1"/>
    </xf>
    <xf numFmtId="0" fontId="0" fillId="3" borderId="9" xfId="0" applyFill="1" applyBorder="1" applyAlignment="1" applyProtection="1">
      <alignment vertical="center" shrinkToFit="1"/>
      <protection hidden="1"/>
    </xf>
    <xf numFmtId="0" fontId="0" fillId="3" borderId="10" xfId="0" applyFill="1" applyBorder="1" applyAlignment="1" applyProtection="1">
      <alignment vertical="center" shrinkToFit="1"/>
      <protection hidden="1"/>
    </xf>
    <xf numFmtId="49" fontId="0" fillId="0" borderId="11" xfId="0" applyNumberFormat="1" applyBorder="1" applyAlignment="1">
      <alignment vertical="center" shrinkToFit="1"/>
    </xf>
    <xf numFmtId="0" fontId="0" fillId="3" borderId="12" xfId="0" applyFill="1" applyBorder="1" applyAlignment="1">
      <alignment horizontal="right" vertical="center"/>
    </xf>
    <xf numFmtId="0" fontId="0" fillId="3" borderId="13" xfId="0" applyFill="1" applyBorder="1" applyAlignment="1" applyProtection="1">
      <alignment horizontal="right" vertical="center" shrinkToFit="1"/>
      <protection hidden="1"/>
    </xf>
    <xf numFmtId="0" fontId="0" fillId="3" borderId="14" xfId="0" applyFill="1" applyBorder="1" applyAlignment="1" applyProtection="1">
      <alignment horizontal="right" vertical="center" shrinkToFit="1"/>
      <protection hidden="1"/>
    </xf>
    <xf numFmtId="0" fontId="0" fillId="3" borderId="15" xfId="0" applyFill="1" applyBorder="1" applyAlignment="1" applyProtection="1">
      <alignment horizontal="right" vertical="center" shrinkToFit="1"/>
      <protection hidden="1"/>
    </xf>
    <xf numFmtId="0" fontId="5" fillId="3" borderId="13" xfId="0" applyFont="1" applyFill="1" applyBorder="1" applyAlignment="1" applyProtection="1">
      <alignment horizontal="right" vertical="center" shrinkToFit="1"/>
      <protection hidden="1"/>
    </xf>
    <xf numFmtId="0" fontId="5" fillId="3" borderId="14" xfId="0" applyFont="1" applyFill="1" applyBorder="1" applyAlignment="1" applyProtection="1">
      <alignment horizontal="right" vertical="center" shrinkToFit="1"/>
      <protection hidden="1"/>
    </xf>
    <xf numFmtId="0" fontId="5" fillId="3" borderId="15" xfId="0" applyFont="1" applyFill="1" applyBorder="1" applyAlignment="1" applyProtection="1">
      <alignment horizontal="right" vertical="center" shrinkToFit="1"/>
      <protection hidden="1"/>
    </xf>
    <xf numFmtId="0" fontId="0" fillId="3" borderId="13" xfId="0" applyFill="1" applyBorder="1" applyAlignment="1" applyProtection="1">
      <alignment vertical="center" shrinkToFit="1"/>
      <protection hidden="1"/>
    </xf>
    <xf numFmtId="0" fontId="0" fillId="3" borderId="14" xfId="0" applyFill="1" applyBorder="1" applyAlignment="1" applyProtection="1">
      <alignment vertical="center" shrinkToFit="1"/>
      <protection hidden="1"/>
    </xf>
    <xf numFmtId="0" fontId="0" fillId="3" borderId="15" xfId="0" applyFill="1" applyBorder="1" applyAlignment="1" applyProtection="1">
      <alignment vertical="center" shrinkToFit="1"/>
      <protection hidden="1"/>
    </xf>
    <xf numFmtId="0" fontId="0" fillId="0" borderId="16" xfId="0" applyBorder="1" applyAlignment="1">
      <alignment vertical="center"/>
    </xf>
    <xf numFmtId="49" fontId="0" fillId="0" borderId="16" xfId="0" applyNumberFormat="1" applyBorder="1" applyAlignment="1">
      <alignment vertical="center" shrinkToFit="1"/>
    </xf>
    <xf numFmtId="0" fontId="0" fillId="0" borderId="17" xfId="0" applyBorder="1" applyAlignment="1">
      <alignment vertical="center"/>
    </xf>
    <xf numFmtId="49" fontId="0" fillId="0" borderId="17" xfId="0" applyNumberFormat="1" applyBorder="1" applyAlignment="1">
      <alignment vertical="center" shrinkToFit="1"/>
    </xf>
    <xf numFmtId="0" fontId="0" fillId="3" borderId="12" xfId="0" applyFill="1" applyBorder="1" applyAlignment="1" applyProtection="1">
      <alignment vertical="center" shrinkToFit="1"/>
      <protection hidden="1"/>
    </xf>
    <xf numFmtId="0" fontId="0" fillId="3" borderId="18" xfId="0" applyFill="1" applyBorder="1" applyAlignment="1" applyProtection="1">
      <alignment vertical="center" shrinkToFit="1"/>
      <protection hidden="1"/>
    </xf>
    <xf numFmtId="0" fontId="0" fillId="0" borderId="19" xfId="0" applyBorder="1" applyAlignment="1">
      <alignment vertical="center"/>
    </xf>
    <xf numFmtId="49" fontId="0" fillId="0" borderId="19" xfId="0" applyNumberFormat="1" applyBorder="1" applyAlignment="1">
      <alignment vertical="center" shrinkToFit="1"/>
    </xf>
    <xf numFmtId="0" fontId="3" fillId="0" borderId="12" xfId="0" applyFont="1" applyBorder="1" applyAlignment="1">
      <alignment horizontal="center" vertical="center"/>
    </xf>
    <xf numFmtId="0" fontId="7" fillId="0" borderId="14" xfId="0" applyFont="1" applyBorder="1" applyAlignment="1">
      <alignment horizontal="center" vertical="center" wrapText="1"/>
    </xf>
    <xf numFmtId="0" fontId="3" fillId="0" borderId="18" xfId="0" applyFont="1" applyBorder="1" applyAlignment="1">
      <alignment horizontal="center" vertical="center"/>
    </xf>
    <xf numFmtId="0" fontId="8" fillId="0" borderId="19" xfId="0" applyFont="1" applyBorder="1" applyAlignment="1">
      <alignment horizontal="distributed" vertical="center" indent="2"/>
    </xf>
    <xf numFmtId="49" fontId="0" fillId="0" borderId="0" xfId="0" applyNumberFormat="1" applyAlignment="1">
      <alignment horizontal="center" vertical="center" shrinkToFit="1"/>
    </xf>
    <xf numFmtId="49" fontId="0" fillId="0" borderId="0" xfId="0" applyNumberFormat="1" applyAlignment="1">
      <alignment horizontal="left" vertical="center" shrinkToFit="1"/>
    </xf>
    <xf numFmtId="0" fontId="0" fillId="0" borderId="0" xfId="0" applyAlignment="1">
      <alignment horizontal="right" vertical="center"/>
    </xf>
    <xf numFmtId="0" fontId="0" fillId="0" borderId="0" xfId="0" applyAlignment="1">
      <alignment vertical="center"/>
    </xf>
    <xf numFmtId="0" fontId="3"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0" xfId="0" applyFill="1" applyBorder="1" applyAlignment="1">
      <alignment vertical="center"/>
    </xf>
    <xf numFmtId="0" fontId="0" fillId="3" borderId="21" xfId="0" applyFill="1" applyBorder="1" applyAlignment="1">
      <alignment vertical="center"/>
    </xf>
    <xf numFmtId="0" fontId="3" fillId="0" borderId="1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0" fillId="0" borderId="19" xfId="0" applyBorder="1" applyAlignment="1">
      <alignment horizontal="center" vertical="center" wrapText="1"/>
    </xf>
    <xf numFmtId="0" fontId="9" fillId="0" borderId="9" xfId="0" applyFont="1" applyBorder="1" applyAlignment="1" applyProtection="1">
      <alignment horizontal="center" vertical="center" shrinkToFit="1"/>
      <protection locked="0"/>
    </xf>
    <xf numFmtId="49" fontId="9" fillId="0" borderId="11" xfId="0" applyNumberFormat="1" applyFont="1" applyBorder="1" applyAlignment="1">
      <alignment vertical="center" shrinkToFit="1"/>
    </xf>
    <xf numFmtId="0" fontId="9" fillId="0" borderId="19" xfId="0" applyFont="1" applyBorder="1" applyAlignment="1">
      <alignment horizontal="center" vertical="center" wrapText="1"/>
    </xf>
    <xf numFmtId="49" fontId="9" fillId="0" borderId="8" xfId="0" applyNumberFormat="1" applyFont="1" applyBorder="1" applyAlignment="1" applyProtection="1">
      <alignment vertical="center" shrinkToFit="1"/>
      <protection locked="0"/>
    </xf>
    <xf numFmtId="0" fontId="0" fillId="0" borderId="0" xfId="0" applyAlignment="1">
      <alignment horizontal="center" vertical="center"/>
    </xf>
  </cellXfs>
  <cellStyles count="1">
    <cellStyle name="標準" xfId="0" builtinId="0"/>
  </cellStyles>
  <dxfs count="2">
    <dxf>
      <font>
        <b val="0"/>
        <i val="0"/>
        <color rgb="FFFFFFFF"/>
      </font>
    </dxf>
    <dxf>
      <font>
        <color rgb="FFFFFFFF"/>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2"/>
  <sheetViews>
    <sheetView showGridLines="0" tabSelected="1" topLeftCell="A3" workbookViewId="0">
      <selection activeCell="J22" sqref="J22"/>
    </sheetView>
  </sheetViews>
  <sheetFormatPr defaultRowHeight="13.5" x14ac:dyDescent="0.15"/>
  <cols>
    <col min="1" max="1" width="14.375" customWidth="1"/>
    <col min="2" max="2" width="4.125" style="71" customWidth="1"/>
    <col min="3" max="3" width="14.375" customWidth="1"/>
    <col min="4" max="34" width="3.5" customWidth="1"/>
    <col min="35" max="37" width="6.125" customWidth="1"/>
    <col min="38" max="38" width="26.875" customWidth="1"/>
    <col min="39" max="39" width="18.625" customWidth="1"/>
    <col min="40" max="40" width="2.125" customWidth="1"/>
    <col min="41" max="41" width="9" customWidth="1"/>
  </cols>
  <sheetData>
    <row r="1" spans="1:39" ht="18" customHeight="1" x14ac:dyDescent="0.15">
      <c r="A1" s="1" t="s">
        <v>0</v>
      </c>
      <c r="N1" s="2" t="s">
        <v>1</v>
      </c>
      <c r="O1" s="52" t="s">
        <v>2</v>
      </c>
      <c r="P1" s="52"/>
      <c r="Q1" s="52"/>
      <c r="R1" s="52"/>
      <c r="S1" s="52"/>
      <c r="T1" t="s">
        <v>3</v>
      </c>
      <c r="W1" t="s">
        <v>4</v>
      </c>
      <c r="AA1" s="53" t="s">
        <v>5</v>
      </c>
      <c r="AB1" s="53"/>
      <c r="AC1" s="53"/>
      <c r="AD1" s="53"/>
      <c r="AE1" s="53"/>
      <c r="AF1" s="53"/>
      <c r="AG1" s="53"/>
      <c r="AH1" s="53"/>
      <c r="AI1" s="53"/>
      <c r="AJ1" s="53"/>
      <c r="AK1" s="53"/>
      <c r="AL1" s="53"/>
    </row>
    <row r="2" spans="1:39" ht="17.25" customHeight="1" x14ac:dyDescent="0.15">
      <c r="A2" s="3"/>
      <c r="W2" t="s">
        <v>6</v>
      </c>
      <c r="AA2" s="53" t="s">
        <v>7</v>
      </c>
      <c r="AB2" s="53"/>
      <c r="AC2" s="53"/>
      <c r="AD2" s="53"/>
      <c r="AE2" s="53"/>
      <c r="AF2" s="53"/>
      <c r="AG2" s="53"/>
      <c r="AH2" s="53"/>
      <c r="AI2" s="53"/>
      <c r="AJ2" s="53"/>
      <c r="AK2" s="53"/>
      <c r="AL2" s="53"/>
    </row>
    <row r="3" spans="1:39" ht="17.25" customHeight="1" x14ac:dyDescent="0.15">
      <c r="A3" s="3" t="s">
        <v>8</v>
      </c>
      <c r="F3" s="2" t="s">
        <v>9</v>
      </c>
      <c r="G3" s="54">
        <v>8</v>
      </c>
      <c r="H3" s="54"/>
      <c r="I3" t="s">
        <v>10</v>
      </c>
      <c r="N3" s="2" t="s">
        <v>11</v>
      </c>
      <c r="O3" s="55">
        <v>40</v>
      </c>
      <c r="P3" s="55"/>
      <c r="Q3" t="s">
        <v>10</v>
      </c>
    </row>
    <row r="4" spans="1:39" x14ac:dyDescent="0.15">
      <c r="A4" t="s">
        <v>12</v>
      </c>
    </row>
    <row r="5" spans="1:39" ht="14.25" customHeight="1" x14ac:dyDescent="0.15">
      <c r="AM5" s="4" t="s">
        <v>13</v>
      </c>
    </row>
    <row r="6" spans="1:39" ht="13.5" customHeight="1" x14ac:dyDescent="0.15">
      <c r="A6" s="48" t="s">
        <v>14</v>
      </c>
      <c r="B6" s="49" t="s">
        <v>15</v>
      </c>
      <c r="C6" s="50" t="s">
        <v>16</v>
      </c>
      <c r="D6" s="51" t="s">
        <v>17</v>
      </c>
      <c r="E6" s="51"/>
      <c r="F6" s="51"/>
      <c r="G6" s="51"/>
      <c r="H6" s="51"/>
      <c r="I6" s="51"/>
      <c r="J6" s="51"/>
      <c r="K6" s="51" t="s">
        <v>18</v>
      </c>
      <c r="L6" s="51"/>
      <c r="M6" s="51"/>
      <c r="N6" s="51"/>
      <c r="O6" s="51"/>
      <c r="P6" s="51"/>
      <c r="Q6" s="51"/>
      <c r="R6" s="51" t="s">
        <v>19</v>
      </c>
      <c r="S6" s="51"/>
      <c r="T6" s="51"/>
      <c r="U6" s="51"/>
      <c r="V6" s="51"/>
      <c r="W6" s="51"/>
      <c r="X6" s="51"/>
      <c r="Y6" s="51" t="s">
        <v>20</v>
      </c>
      <c r="Z6" s="51"/>
      <c r="AA6" s="51"/>
      <c r="AB6" s="51"/>
      <c r="AC6" s="51"/>
      <c r="AD6" s="51"/>
      <c r="AE6" s="51"/>
      <c r="AF6" s="63"/>
      <c r="AG6" s="64"/>
      <c r="AH6" s="65"/>
      <c r="AI6" s="58" t="s">
        <v>21</v>
      </c>
      <c r="AJ6" s="57" t="s">
        <v>22</v>
      </c>
      <c r="AK6" s="58" t="s">
        <v>23</v>
      </c>
      <c r="AL6" s="69" t="s">
        <v>78</v>
      </c>
      <c r="AM6" s="56" t="s">
        <v>24</v>
      </c>
    </row>
    <row r="7" spans="1:39" ht="13.5" customHeight="1" x14ac:dyDescent="0.15">
      <c r="A7" s="48"/>
      <c r="B7" s="49"/>
      <c r="C7" s="50"/>
      <c r="D7" s="5">
        <v>1</v>
      </c>
      <c r="E7" s="6">
        <v>2</v>
      </c>
      <c r="F7" s="6">
        <v>3</v>
      </c>
      <c r="G7" s="6">
        <v>4</v>
      </c>
      <c r="H7" s="6">
        <v>5</v>
      </c>
      <c r="I7" s="6">
        <v>6</v>
      </c>
      <c r="J7" s="7">
        <v>7</v>
      </c>
      <c r="K7" s="5">
        <v>8</v>
      </c>
      <c r="L7" s="6">
        <v>9</v>
      </c>
      <c r="M7" s="6">
        <v>10</v>
      </c>
      <c r="N7" s="6">
        <v>11</v>
      </c>
      <c r="O7" s="6">
        <v>12</v>
      </c>
      <c r="P7" s="6">
        <v>13</v>
      </c>
      <c r="Q7" s="7">
        <v>14</v>
      </c>
      <c r="R7" s="5">
        <v>15</v>
      </c>
      <c r="S7" s="6">
        <v>16</v>
      </c>
      <c r="T7" s="6">
        <v>17</v>
      </c>
      <c r="U7" s="6">
        <v>18</v>
      </c>
      <c r="V7" s="6">
        <v>19</v>
      </c>
      <c r="W7" s="6">
        <v>20</v>
      </c>
      <c r="X7" s="7">
        <v>21</v>
      </c>
      <c r="Y7" s="5">
        <v>22</v>
      </c>
      <c r="Z7" s="6">
        <v>23</v>
      </c>
      <c r="AA7" s="6">
        <v>24</v>
      </c>
      <c r="AB7" s="6">
        <v>25</v>
      </c>
      <c r="AC7" s="6">
        <v>26</v>
      </c>
      <c r="AD7" s="6">
        <v>27</v>
      </c>
      <c r="AE7" s="7">
        <v>28</v>
      </c>
      <c r="AF7" s="8">
        <v>29</v>
      </c>
      <c r="AG7" s="9">
        <v>30</v>
      </c>
      <c r="AH7" s="10">
        <v>31</v>
      </c>
      <c r="AI7" s="58"/>
      <c r="AJ7" s="57"/>
      <c r="AK7" s="58"/>
      <c r="AL7" s="66"/>
      <c r="AM7" s="56"/>
    </row>
    <row r="8" spans="1:39" ht="14.25" customHeight="1" x14ac:dyDescent="0.15">
      <c r="A8" s="48"/>
      <c r="B8" s="49"/>
      <c r="C8" s="50"/>
      <c r="D8" s="11" t="s">
        <v>25</v>
      </c>
      <c r="E8" s="12" t="s">
        <v>26</v>
      </c>
      <c r="F8" s="12" t="s">
        <v>27</v>
      </c>
      <c r="G8" s="12" t="s">
        <v>28</v>
      </c>
      <c r="H8" s="12" t="s">
        <v>29</v>
      </c>
      <c r="I8" s="12" t="s">
        <v>30</v>
      </c>
      <c r="J8" s="13" t="s">
        <v>31</v>
      </c>
      <c r="K8" s="11" t="s">
        <v>25</v>
      </c>
      <c r="L8" s="12" t="s">
        <v>26</v>
      </c>
      <c r="M8" s="12" t="s">
        <v>27</v>
      </c>
      <c r="N8" s="12" t="s">
        <v>28</v>
      </c>
      <c r="O8" s="12" t="s">
        <v>29</v>
      </c>
      <c r="P8" s="12" t="s">
        <v>30</v>
      </c>
      <c r="Q8" s="13" t="s">
        <v>31</v>
      </c>
      <c r="R8" s="11" t="s">
        <v>25</v>
      </c>
      <c r="S8" s="12" t="s">
        <v>26</v>
      </c>
      <c r="T8" s="12" t="s">
        <v>27</v>
      </c>
      <c r="U8" s="12" t="s">
        <v>28</v>
      </c>
      <c r="V8" s="12" t="s">
        <v>29</v>
      </c>
      <c r="W8" s="12" t="s">
        <v>30</v>
      </c>
      <c r="X8" s="13" t="s">
        <v>31</v>
      </c>
      <c r="Y8" s="11" t="s">
        <v>25</v>
      </c>
      <c r="Z8" s="12" t="s">
        <v>26</v>
      </c>
      <c r="AA8" s="12" t="s">
        <v>27</v>
      </c>
      <c r="AB8" s="12" t="s">
        <v>28</v>
      </c>
      <c r="AC8" s="12" t="s">
        <v>29</v>
      </c>
      <c r="AD8" s="12" t="s">
        <v>30</v>
      </c>
      <c r="AE8" s="13" t="s">
        <v>31</v>
      </c>
      <c r="AF8" s="14" t="s">
        <v>25</v>
      </c>
      <c r="AG8" s="15" t="s">
        <v>26</v>
      </c>
      <c r="AH8" s="16" t="s">
        <v>27</v>
      </c>
      <c r="AI8" s="58"/>
      <c r="AJ8" s="57"/>
      <c r="AK8" s="58"/>
      <c r="AL8" s="66"/>
      <c r="AM8" s="56"/>
    </row>
    <row r="9" spans="1:39" ht="18" customHeight="1" x14ac:dyDescent="0.15">
      <c r="A9" s="17" t="s">
        <v>32</v>
      </c>
      <c r="B9" s="18" t="s">
        <v>33</v>
      </c>
      <c r="C9" s="19" t="s">
        <v>34</v>
      </c>
      <c r="D9" s="20"/>
      <c r="E9" s="21"/>
      <c r="F9" s="21"/>
      <c r="G9" s="21"/>
      <c r="H9" s="21"/>
      <c r="I9" s="21"/>
      <c r="J9" s="22"/>
      <c r="K9" s="20"/>
      <c r="L9" s="21"/>
      <c r="M9" s="21"/>
      <c r="N9" s="21"/>
      <c r="O9" s="21"/>
      <c r="P9" s="21"/>
      <c r="Q9" s="22"/>
      <c r="R9" s="20"/>
      <c r="S9" s="21"/>
      <c r="T9" s="21"/>
      <c r="U9" s="21"/>
      <c r="V9" s="21"/>
      <c r="W9" s="21"/>
      <c r="X9" s="22"/>
      <c r="Y9" s="20"/>
      <c r="Z9" s="21"/>
      <c r="AA9" s="21"/>
      <c r="AB9" s="21"/>
      <c r="AC9" s="21"/>
      <c r="AD9" s="21"/>
      <c r="AE9" s="22"/>
      <c r="AF9" s="23"/>
      <c r="AG9" s="24"/>
      <c r="AH9" s="25"/>
      <c r="AI9" s="26" t="str">
        <f>IF(SUM($D9:$AE9) &lt;= 0, "", SUM($D9:$AE9))</f>
        <v/>
      </c>
      <c r="AJ9" s="27" t="str">
        <f>IF($AI9 = "", "", ROUNDDOWN(IF($AI9/4&gt;$O$3,$O$3,$AI9/4),1))</f>
        <v/>
      </c>
      <c r="AK9" s="28" t="str">
        <f>IF($AJ9 = "", "", IF(ROUNDDOWN($AJ9/$O$3,1) &lt;= 0, "", ROUNDDOWN($AJ9/$O$3,1)))</f>
        <v/>
      </c>
      <c r="AL9" s="29"/>
      <c r="AM9" s="29" t="s">
        <v>35</v>
      </c>
    </row>
    <row r="10" spans="1:39" ht="18" customHeight="1" x14ac:dyDescent="0.15">
      <c r="A10" s="30" t="s">
        <v>36</v>
      </c>
      <c r="B10" s="61" t="s">
        <v>37</v>
      </c>
      <c r="C10" s="62"/>
      <c r="D10" s="31">
        <f t="shared" ref="D10:AH10" si="0">SUMIF($B9:$B10,"A",D9:D10)</f>
        <v>0</v>
      </c>
      <c r="E10" s="32">
        <f t="shared" si="0"/>
        <v>0</v>
      </c>
      <c r="F10" s="32">
        <f t="shared" si="0"/>
        <v>0</v>
      </c>
      <c r="G10" s="32">
        <f t="shared" si="0"/>
        <v>0</v>
      </c>
      <c r="H10" s="32">
        <f t="shared" si="0"/>
        <v>0</v>
      </c>
      <c r="I10" s="32">
        <f t="shared" si="0"/>
        <v>0</v>
      </c>
      <c r="J10" s="33">
        <f t="shared" si="0"/>
        <v>0</v>
      </c>
      <c r="K10" s="31">
        <f t="shared" si="0"/>
        <v>0</v>
      </c>
      <c r="L10" s="32">
        <f t="shared" si="0"/>
        <v>0</v>
      </c>
      <c r="M10" s="32">
        <f t="shared" si="0"/>
        <v>0</v>
      </c>
      <c r="N10" s="32">
        <f t="shared" si="0"/>
        <v>0</v>
      </c>
      <c r="O10" s="32">
        <f t="shared" si="0"/>
        <v>0</v>
      </c>
      <c r="P10" s="32">
        <f t="shared" si="0"/>
        <v>0</v>
      </c>
      <c r="Q10" s="33">
        <f t="shared" si="0"/>
        <v>0</v>
      </c>
      <c r="R10" s="31">
        <f t="shared" si="0"/>
        <v>0</v>
      </c>
      <c r="S10" s="32">
        <f t="shared" si="0"/>
        <v>0</v>
      </c>
      <c r="T10" s="32">
        <f t="shared" si="0"/>
        <v>0</v>
      </c>
      <c r="U10" s="32">
        <f t="shared" si="0"/>
        <v>0</v>
      </c>
      <c r="V10" s="32">
        <f t="shared" si="0"/>
        <v>0</v>
      </c>
      <c r="W10" s="32">
        <f t="shared" si="0"/>
        <v>0</v>
      </c>
      <c r="X10" s="33">
        <f t="shared" si="0"/>
        <v>0</v>
      </c>
      <c r="Y10" s="31">
        <f t="shared" si="0"/>
        <v>0</v>
      </c>
      <c r="Z10" s="32">
        <f t="shared" si="0"/>
        <v>0</v>
      </c>
      <c r="AA10" s="32">
        <f t="shared" si="0"/>
        <v>0</v>
      </c>
      <c r="AB10" s="32">
        <f t="shared" si="0"/>
        <v>0</v>
      </c>
      <c r="AC10" s="32">
        <f t="shared" si="0"/>
        <v>0</v>
      </c>
      <c r="AD10" s="32">
        <f t="shared" si="0"/>
        <v>0</v>
      </c>
      <c r="AE10" s="33">
        <f t="shared" si="0"/>
        <v>0</v>
      </c>
      <c r="AF10" s="34">
        <f t="shared" si="0"/>
        <v>0</v>
      </c>
      <c r="AG10" s="35">
        <f t="shared" si="0"/>
        <v>0</v>
      </c>
      <c r="AH10" s="36">
        <f t="shared" si="0"/>
        <v>0</v>
      </c>
      <c r="AI10" s="37">
        <f>SUMIF($B9:B10,"A",$AI9:AI10)</f>
        <v>0</v>
      </c>
      <c r="AJ10" s="38">
        <f>ROUNDDOWN(SUMIF($B9:$B10,"A",$AJ9:$AJ10),1)</f>
        <v>0</v>
      </c>
      <c r="AK10" s="39">
        <f>ROUNDDOWN($AJ10/$O$3,1)</f>
        <v>0</v>
      </c>
      <c r="AL10" s="40"/>
      <c r="AM10" s="41"/>
    </row>
    <row r="11" spans="1:39" ht="18" customHeight="1" x14ac:dyDescent="0.15">
      <c r="A11" s="30" t="s">
        <v>36</v>
      </c>
      <c r="B11" s="59" t="s">
        <v>38</v>
      </c>
      <c r="C11" s="60"/>
      <c r="D11" s="31">
        <f t="shared" ref="D11:AH11" si="1">SUMIF($B9:$B11,"B",D9:D11)+SUMIF($B9:$B11,"C",D9:D11)+SUMIF($B9:$B11,"D",D9:D11)</f>
        <v>0</v>
      </c>
      <c r="E11" s="32">
        <f t="shared" si="1"/>
        <v>0</v>
      </c>
      <c r="F11" s="32">
        <f t="shared" si="1"/>
        <v>0</v>
      </c>
      <c r="G11" s="32">
        <f t="shared" si="1"/>
        <v>0</v>
      </c>
      <c r="H11" s="32">
        <f t="shared" si="1"/>
        <v>0</v>
      </c>
      <c r="I11" s="32">
        <f t="shared" si="1"/>
        <v>0</v>
      </c>
      <c r="J11" s="33">
        <f t="shared" si="1"/>
        <v>0</v>
      </c>
      <c r="K11" s="31">
        <f t="shared" si="1"/>
        <v>0</v>
      </c>
      <c r="L11" s="32">
        <f t="shared" si="1"/>
        <v>0</v>
      </c>
      <c r="M11" s="32">
        <f t="shared" si="1"/>
        <v>0</v>
      </c>
      <c r="N11" s="32">
        <f t="shared" si="1"/>
        <v>0</v>
      </c>
      <c r="O11" s="32">
        <f t="shared" si="1"/>
        <v>0</v>
      </c>
      <c r="P11" s="32">
        <f t="shared" si="1"/>
        <v>0</v>
      </c>
      <c r="Q11" s="33">
        <f t="shared" si="1"/>
        <v>0</v>
      </c>
      <c r="R11" s="31">
        <f t="shared" si="1"/>
        <v>0</v>
      </c>
      <c r="S11" s="32">
        <f t="shared" si="1"/>
        <v>0</v>
      </c>
      <c r="T11" s="32">
        <f t="shared" si="1"/>
        <v>0</v>
      </c>
      <c r="U11" s="32">
        <f t="shared" si="1"/>
        <v>0</v>
      </c>
      <c r="V11" s="32">
        <f t="shared" si="1"/>
        <v>0</v>
      </c>
      <c r="W11" s="32">
        <f t="shared" si="1"/>
        <v>0</v>
      </c>
      <c r="X11" s="33">
        <f t="shared" si="1"/>
        <v>0</v>
      </c>
      <c r="Y11" s="31">
        <f t="shared" si="1"/>
        <v>0</v>
      </c>
      <c r="Z11" s="32">
        <f t="shared" si="1"/>
        <v>0</v>
      </c>
      <c r="AA11" s="32">
        <f t="shared" si="1"/>
        <v>0</v>
      </c>
      <c r="AB11" s="32">
        <f t="shared" si="1"/>
        <v>0</v>
      </c>
      <c r="AC11" s="32">
        <f t="shared" si="1"/>
        <v>0</v>
      </c>
      <c r="AD11" s="32">
        <f t="shared" si="1"/>
        <v>0</v>
      </c>
      <c r="AE11" s="33">
        <f t="shared" si="1"/>
        <v>0</v>
      </c>
      <c r="AF11" s="34">
        <f t="shared" si="1"/>
        <v>0</v>
      </c>
      <c r="AG11" s="35">
        <f t="shared" si="1"/>
        <v>0</v>
      </c>
      <c r="AH11" s="36">
        <f t="shared" si="1"/>
        <v>0</v>
      </c>
      <c r="AI11" s="37">
        <f>SUMIF($B9:$B11,"B",$AI9:AI11)+SUMIF($B9:$B11,"C",$AI9:AI11)+SUMIF($B9:$B11,"D",$AI9:AI11)</f>
        <v>0</v>
      </c>
      <c r="AJ11" s="38">
        <f>ROUNDDOWN((SUMIF($B9:$B11,"B",$AJ9:$AJ11)+SUMIF($B9:$B11,"C",$AJ9:$AJ11)+SUMIF($B9:$B11,"D",$AJ9:$AJ11)),1)</f>
        <v>0</v>
      </c>
      <c r="AK11" s="39">
        <f>ROUNDDOWN($AJ11/$O$3,1)</f>
        <v>0</v>
      </c>
      <c r="AL11" s="42"/>
      <c r="AM11" s="43"/>
    </row>
    <row r="12" spans="1:39" ht="18" customHeight="1" x14ac:dyDescent="0.15">
      <c r="A12" s="17" t="s">
        <v>39</v>
      </c>
      <c r="B12" s="67" t="s">
        <v>74</v>
      </c>
      <c r="C12" s="19" t="s">
        <v>40</v>
      </c>
      <c r="D12" s="20">
        <v>8</v>
      </c>
      <c r="E12" s="21">
        <v>8</v>
      </c>
      <c r="F12" s="21"/>
      <c r="G12" s="21">
        <v>8</v>
      </c>
      <c r="H12" s="21">
        <v>8</v>
      </c>
      <c r="I12" s="21">
        <v>8</v>
      </c>
      <c r="J12" s="22">
        <v>8</v>
      </c>
      <c r="K12" s="20">
        <v>8</v>
      </c>
      <c r="L12" s="21">
        <v>8</v>
      </c>
      <c r="M12" s="21"/>
      <c r="N12" s="21">
        <v>8</v>
      </c>
      <c r="O12" s="21">
        <v>8</v>
      </c>
      <c r="P12" s="21">
        <v>8</v>
      </c>
      <c r="Q12" s="22">
        <v>8</v>
      </c>
      <c r="R12" s="20">
        <v>8</v>
      </c>
      <c r="S12" s="21">
        <v>8</v>
      </c>
      <c r="T12" s="21"/>
      <c r="U12" s="21">
        <v>8</v>
      </c>
      <c r="V12" s="21">
        <v>8</v>
      </c>
      <c r="W12" s="21">
        <v>8</v>
      </c>
      <c r="X12" s="22">
        <v>8</v>
      </c>
      <c r="Y12" s="20">
        <v>8</v>
      </c>
      <c r="Z12" s="21">
        <v>8</v>
      </c>
      <c r="AA12" s="21"/>
      <c r="AB12" s="21">
        <v>8</v>
      </c>
      <c r="AC12" s="21">
        <v>8</v>
      </c>
      <c r="AD12" s="21">
        <v>8</v>
      </c>
      <c r="AE12" s="22">
        <v>8</v>
      </c>
      <c r="AF12" s="23">
        <v>5.7</v>
      </c>
      <c r="AG12" s="24">
        <v>4.5</v>
      </c>
      <c r="AH12" s="25"/>
      <c r="AI12" s="26">
        <f>IF(SUM($D12:$AE12) &lt;= 0, "", SUM($D12:$AE12))</f>
        <v>192</v>
      </c>
      <c r="AJ12" s="27">
        <f>IF($AI12 = "", "", ROUNDDOWN(IF($AI12/4&gt;$O$3,$O$3,$AI12/4),1))</f>
        <v>40</v>
      </c>
      <c r="AK12" s="28">
        <f>IF($AJ12 = "", "", IF(ROUNDDOWN($AJ12/$O$3,1) &lt;= 0, "", ROUNDDOWN($AJ12/$O$3,1)))</f>
        <v>1</v>
      </c>
      <c r="AL12" s="29"/>
      <c r="AM12" s="29" t="s">
        <v>41</v>
      </c>
    </row>
    <row r="13" spans="1:39" ht="18" customHeight="1" x14ac:dyDescent="0.15">
      <c r="A13" s="17" t="s">
        <v>39</v>
      </c>
      <c r="B13" s="67" t="s">
        <v>73</v>
      </c>
      <c r="C13" s="19" t="s">
        <v>70</v>
      </c>
      <c r="D13" s="20">
        <v>8</v>
      </c>
      <c r="E13" s="21">
        <v>8</v>
      </c>
      <c r="F13" s="21">
        <v>8</v>
      </c>
      <c r="G13" s="21">
        <v>8</v>
      </c>
      <c r="H13" s="21">
        <v>8</v>
      </c>
      <c r="I13" s="21"/>
      <c r="J13" s="22">
        <v>8</v>
      </c>
      <c r="K13" s="20">
        <v>8</v>
      </c>
      <c r="L13" s="21">
        <v>8</v>
      </c>
      <c r="M13" s="21">
        <v>8</v>
      </c>
      <c r="N13" s="21">
        <v>8</v>
      </c>
      <c r="O13" s="21">
        <v>8</v>
      </c>
      <c r="P13" s="21"/>
      <c r="Q13" s="22">
        <v>8</v>
      </c>
      <c r="R13" s="20">
        <v>8</v>
      </c>
      <c r="S13" s="21">
        <v>8</v>
      </c>
      <c r="T13" s="21">
        <v>8</v>
      </c>
      <c r="U13" s="21">
        <v>8</v>
      </c>
      <c r="V13" s="21">
        <v>8</v>
      </c>
      <c r="W13" s="21"/>
      <c r="X13" s="22">
        <v>8</v>
      </c>
      <c r="Y13" s="20">
        <v>8</v>
      </c>
      <c r="Z13" s="21">
        <v>8</v>
      </c>
      <c r="AA13" s="21">
        <v>8</v>
      </c>
      <c r="AB13" s="21">
        <v>8</v>
      </c>
      <c r="AC13" s="21">
        <v>8</v>
      </c>
      <c r="AD13" s="21"/>
      <c r="AE13" s="22">
        <v>8</v>
      </c>
      <c r="AF13" s="23">
        <v>2.9</v>
      </c>
      <c r="AG13" s="24">
        <v>0.5</v>
      </c>
      <c r="AH13" s="25">
        <v>0.5</v>
      </c>
      <c r="AI13" s="26">
        <f>IF(SUM($D13:$AE13) &lt;= 0, "", SUM($D13:$AE13))</f>
        <v>192</v>
      </c>
      <c r="AJ13" s="27">
        <f>IF($AI13 = "", "", ROUNDDOWN(IF($AI13/4&gt;$O$3,$O$3,$AI13/4),1))</f>
        <v>40</v>
      </c>
      <c r="AK13" s="28">
        <f>IF($AJ13 = "", "", IF(ROUNDDOWN($AJ13/$O$3,1) &lt;= 0, "", ROUNDDOWN($AJ13/$O$3,1)))</f>
        <v>1</v>
      </c>
      <c r="AL13" s="29"/>
      <c r="AM13" s="68" t="s">
        <v>76</v>
      </c>
    </row>
    <row r="14" spans="1:39" ht="18" customHeight="1" x14ac:dyDescent="0.15">
      <c r="A14" s="17" t="s">
        <v>39</v>
      </c>
      <c r="B14" s="18" t="s">
        <v>53</v>
      </c>
      <c r="C14" s="19" t="s">
        <v>71</v>
      </c>
      <c r="D14" s="20">
        <v>2</v>
      </c>
      <c r="E14" s="21"/>
      <c r="F14" s="21"/>
      <c r="G14" s="21">
        <v>2</v>
      </c>
      <c r="H14" s="21">
        <v>2</v>
      </c>
      <c r="I14" s="21">
        <v>2</v>
      </c>
      <c r="J14" s="22"/>
      <c r="K14" s="20"/>
      <c r="L14" s="21"/>
      <c r="M14" s="21"/>
      <c r="N14" s="21"/>
      <c r="O14" s="21"/>
      <c r="P14" s="21"/>
      <c r="Q14" s="22"/>
      <c r="R14" s="20"/>
      <c r="S14" s="21"/>
      <c r="T14" s="21"/>
      <c r="U14" s="21">
        <v>3</v>
      </c>
      <c r="V14" s="21">
        <v>2</v>
      </c>
      <c r="W14" s="21"/>
      <c r="X14" s="22"/>
      <c r="Y14" s="20">
        <v>4.5</v>
      </c>
      <c r="Z14" s="21"/>
      <c r="AA14" s="21"/>
      <c r="AB14" s="21"/>
      <c r="AC14" s="21"/>
      <c r="AD14" s="21"/>
      <c r="AE14" s="22"/>
      <c r="AF14" s="23"/>
      <c r="AG14" s="24"/>
      <c r="AH14" s="25"/>
      <c r="AI14" s="26">
        <f>IF(SUM($D14:$AE14) &lt;= 0, "", SUM($D14:$AE14))</f>
        <v>17.5</v>
      </c>
      <c r="AJ14" s="27">
        <f>IF($AI14 = "", "", ROUNDDOWN(IF($AI14/4&gt;$O$3,$O$3,$AI14/4),1))</f>
        <v>4.3</v>
      </c>
      <c r="AK14" s="28">
        <f>IF($AJ14 = "", "", IF(ROUNDDOWN($AJ14/$O$3,1) &lt;= 0, "", ROUNDDOWN($AJ14/$O$3,1)))</f>
        <v>0.1</v>
      </c>
      <c r="AL14" s="68"/>
      <c r="AM14" s="29" t="s">
        <v>72</v>
      </c>
    </row>
    <row r="15" spans="1:39" ht="18" customHeight="1" x14ac:dyDescent="0.15">
      <c r="A15" s="70" t="s">
        <v>79</v>
      </c>
      <c r="B15" s="67" t="s">
        <v>73</v>
      </c>
      <c r="C15" s="19" t="s">
        <v>69</v>
      </c>
      <c r="D15" s="20">
        <v>5</v>
      </c>
      <c r="E15" s="21">
        <v>2.5</v>
      </c>
      <c r="F15" s="21"/>
      <c r="G15" s="21">
        <v>5</v>
      </c>
      <c r="H15" s="21">
        <v>3.3</v>
      </c>
      <c r="I15" s="21">
        <v>4.0999999999999996</v>
      </c>
      <c r="J15" s="22">
        <v>3.5</v>
      </c>
      <c r="K15" s="20">
        <v>5</v>
      </c>
      <c r="L15" s="21">
        <v>2.5</v>
      </c>
      <c r="M15" s="21"/>
      <c r="N15" s="21">
        <v>2</v>
      </c>
      <c r="O15" s="21">
        <v>3.3</v>
      </c>
      <c r="P15" s="21">
        <v>4.0999999999999996</v>
      </c>
      <c r="Q15" s="22">
        <v>2</v>
      </c>
      <c r="R15" s="20"/>
      <c r="S15" s="21">
        <v>2.5</v>
      </c>
      <c r="T15" s="21"/>
      <c r="U15" s="21">
        <v>5</v>
      </c>
      <c r="V15" s="21">
        <v>3.5</v>
      </c>
      <c r="W15" s="21">
        <v>4.8</v>
      </c>
      <c r="X15" s="22">
        <v>4.3</v>
      </c>
      <c r="Y15" s="20">
        <v>5.4</v>
      </c>
      <c r="Z15" s="21">
        <v>2.5</v>
      </c>
      <c r="AA15" s="21"/>
      <c r="AB15" s="21">
        <v>4.5</v>
      </c>
      <c r="AC15" s="21">
        <v>2.2999999999999998</v>
      </c>
      <c r="AD15" s="21">
        <v>4.0999999999999996</v>
      </c>
      <c r="AE15" s="22">
        <v>4</v>
      </c>
      <c r="AF15" s="23">
        <v>5</v>
      </c>
      <c r="AG15" s="24">
        <v>2.5</v>
      </c>
      <c r="AH15" s="25"/>
      <c r="AI15" s="26">
        <f>IF(SUM($D15:$AE15) &lt;= 0, "", SUM($D15:$AE15))</f>
        <v>85.199999999999989</v>
      </c>
      <c r="AJ15" s="27">
        <f>IF($AI15 = "", "", ROUNDDOWN(IF($AI15/4&gt;$O$3,$O$3,$AI15/4),1))</f>
        <v>21.3</v>
      </c>
      <c r="AK15" s="28">
        <f>IF($AJ15 = "", "", IF(ROUNDDOWN($AJ15/$O$3,1) &lt;= 0, "", ROUNDDOWN($AJ15/$O$3,1)))</f>
        <v>0.5</v>
      </c>
      <c r="AL15" s="29"/>
      <c r="AM15" s="29" t="s">
        <v>41</v>
      </c>
    </row>
    <row r="16" spans="1:39" ht="18" customHeight="1" x14ac:dyDescent="0.15">
      <c r="A16" s="70" t="s">
        <v>79</v>
      </c>
      <c r="B16" s="67" t="s">
        <v>75</v>
      </c>
      <c r="C16" s="19" t="s">
        <v>61</v>
      </c>
      <c r="D16" s="20">
        <v>4</v>
      </c>
      <c r="E16" s="21">
        <v>2</v>
      </c>
      <c r="F16" s="21"/>
      <c r="G16" s="21">
        <v>4</v>
      </c>
      <c r="H16" s="21">
        <v>4</v>
      </c>
      <c r="I16" s="21">
        <v>4</v>
      </c>
      <c r="J16" s="22">
        <v>2</v>
      </c>
      <c r="K16" s="20">
        <v>4</v>
      </c>
      <c r="L16" s="21"/>
      <c r="M16" s="21"/>
      <c r="N16" s="21">
        <v>4</v>
      </c>
      <c r="O16" s="21">
        <v>4</v>
      </c>
      <c r="P16" s="21">
        <v>4</v>
      </c>
      <c r="Q16" s="22"/>
      <c r="R16" s="20">
        <v>3</v>
      </c>
      <c r="S16" s="21"/>
      <c r="T16" s="21"/>
      <c r="U16" s="21">
        <v>4</v>
      </c>
      <c r="V16" s="21">
        <v>3</v>
      </c>
      <c r="W16" s="21">
        <v>4</v>
      </c>
      <c r="X16" s="22">
        <v>5</v>
      </c>
      <c r="Y16" s="20">
        <v>6</v>
      </c>
      <c r="Z16" s="21"/>
      <c r="AA16" s="21"/>
      <c r="AB16" s="21">
        <v>4</v>
      </c>
      <c r="AC16" s="21">
        <v>6</v>
      </c>
      <c r="AD16" s="21">
        <v>5</v>
      </c>
      <c r="AE16" s="22">
        <v>4</v>
      </c>
      <c r="AF16" s="23">
        <v>3.4</v>
      </c>
      <c r="AG16" s="24"/>
      <c r="AH16" s="25"/>
      <c r="AI16" s="26">
        <f>IF(SUM($D16:$AE16) &lt;= 0, "", SUM($D16:$AE16))</f>
        <v>80</v>
      </c>
      <c r="AJ16" s="27">
        <f>IF($AI16 = "", "", ROUNDDOWN(IF($AI16/4&gt;$O$3,$O$3,$AI16/4),1))</f>
        <v>20</v>
      </c>
      <c r="AK16" s="28">
        <f>IF($AJ16 = "", "", IF(ROUNDDOWN($AJ16/$O$3,1) &lt;= 0, "", ROUNDDOWN($AJ16/$O$3,1)))</f>
        <v>0.5</v>
      </c>
      <c r="AL16" s="29"/>
      <c r="AM16" s="29" t="s">
        <v>41</v>
      </c>
    </row>
    <row r="17" spans="1:39" ht="18" customHeight="1" x14ac:dyDescent="0.15">
      <c r="A17" s="30" t="s">
        <v>36</v>
      </c>
      <c r="B17" s="61" t="s">
        <v>37</v>
      </c>
      <c r="C17" s="62"/>
      <c r="D17" s="31">
        <f t="shared" ref="D17:AH17" si="2">SUMIF($B12:$B17,"A",D12:D17)</f>
        <v>8</v>
      </c>
      <c r="E17" s="32">
        <f t="shared" si="2"/>
        <v>8</v>
      </c>
      <c r="F17" s="32">
        <f t="shared" si="2"/>
        <v>0</v>
      </c>
      <c r="G17" s="32">
        <f t="shared" si="2"/>
        <v>8</v>
      </c>
      <c r="H17" s="32">
        <f t="shared" si="2"/>
        <v>8</v>
      </c>
      <c r="I17" s="32">
        <f t="shared" si="2"/>
        <v>8</v>
      </c>
      <c r="J17" s="33">
        <f t="shared" si="2"/>
        <v>8</v>
      </c>
      <c r="K17" s="31">
        <f t="shared" si="2"/>
        <v>8</v>
      </c>
      <c r="L17" s="32">
        <f t="shared" si="2"/>
        <v>8</v>
      </c>
      <c r="M17" s="32">
        <f t="shared" si="2"/>
        <v>0</v>
      </c>
      <c r="N17" s="32">
        <f t="shared" si="2"/>
        <v>8</v>
      </c>
      <c r="O17" s="32">
        <f t="shared" si="2"/>
        <v>8</v>
      </c>
      <c r="P17" s="32">
        <f t="shared" si="2"/>
        <v>8</v>
      </c>
      <c r="Q17" s="33">
        <f t="shared" si="2"/>
        <v>8</v>
      </c>
      <c r="R17" s="31">
        <f t="shared" si="2"/>
        <v>8</v>
      </c>
      <c r="S17" s="32">
        <f t="shared" si="2"/>
        <v>8</v>
      </c>
      <c r="T17" s="32">
        <f t="shared" si="2"/>
        <v>0</v>
      </c>
      <c r="U17" s="32">
        <f t="shared" si="2"/>
        <v>8</v>
      </c>
      <c r="V17" s="32">
        <f t="shared" si="2"/>
        <v>8</v>
      </c>
      <c r="W17" s="32">
        <f t="shared" si="2"/>
        <v>8</v>
      </c>
      <c r="X17" s="33">
        <f t="shared" si="2"/>
        <v>8</v>
      </c>
      <c r="Y17" s="31">
        <f t="shared" si="2"/>
        <v>8</v>
      </c>
      <c r="Z17" s="32">
        <f t="shared" si="2"/>
        <v>8</v>
      </c>
      <c r="AA17" s="32">
        <f t="shared" si="2"/>
        <v>0</v>
      </c>
      <c r="AB17" s="32">
        <f t="shared" si="2"/>
        <v>8</v>
      </c>
      <c r="AC17" s="32">
        <f t="shared" si="2"/>
        <v>8</v>
      </c>
      <c r="AD17" s="32">
        <f t="shared" si="2"/>
        <v>8</v>
      </c>
      <c r="AE17" s="33">
        <f t="shared" si="2"/>
        <v>8</v>
      </c>
      <c r="AF17" s="34">
        <f t="shared" si="2"/>
        <v>5.7</v>
      </c>
      <c r="AG17" s="35">
        <f t="shared" si="2"/>
        <v>4.5</v>
      </c>
      <c r="AH17" s="36">
        <f t="shared" si="2"/>
        <v>0</v>
      </c>
      <c r="AI17" s="37">
        <f>SUMIF($B12:B17,"A",$AI12:AI17)</f>
        <v>192</v>
      </c>
      <c r="AJ17" s="38">
        <f>ROUNDDOWN(SUMIF($B12:$B17,"A",$AJ12:$AJ17),1)</f>
        <v>40</v>
      </c>
      <c r="AK17" s="39">
        <f>ROUNDDOWN($AJ17/$O$3,1)</f>
        <v>1</v>
      </c>
      <c r="AL17" s="40"/>
      <c r="AM17" s="41"/>
    </row>
    <row r="18" spans="1:39" ht="18" customHeight="1" thickBot="1" x14ac:dyDescent="0.2">
      <c r="A18" s="30" t="s">
        <v>36</v>
      </c>
      <c r="B18" s="59" t="s">
        <v>38</v>
      </c>
      <c r="C18" s="60"/>
      <c r="D18" s="31">
        <f t="shared" ref="D18:AH18" si="3">SUMIF($B12:$B18,"B",D12:D18)+SUMIF($B12:$B18,"C",D12:D18)+SUMIF($B12:$B18,"D",D12:D18)</f>
        <v>19</v>
      </c>
      <c r="E18" s="32">
        <f t="shared" si="3"/>
        <v>12.5</v>
      </c>
      <c r="F18" s="32">
        <f t="shared" si="3"/>
        <v>8</v>
      </c>
      <c r="G18" s="32">
        <f t="shared" si="3"/>
        <v>19</v>
      </c>
      <c r="H18" s="32">
        <f t="shared" si="3"/>
        <v>17.3</v>
      </c>
      <c r="I18" s="32">
        <f t="shared" si="3"/>
        <v>10.1</v>
      </c>
      <c r="J18" s="33">
        <f t="shared" si="3"/>
        <v>13.5</v>
      </c>
      <c r="K18" s="31">
        <f t="shared" si="3"/>
        <v>17</v>
      </c>
      <c r="L18" s="32">
        <f t="shared" si="3"/>
        <v>10.5</v>
      </c>
      <c r="M18" s="32">
        <f t="shared" si="3"/>
        <v>8</v>
      </c>
      <c r="N18" s="32">
        <f t="shared" si="3"/>
        <v>14</v>
      </c>
      <c r="O18" s="32">
        <f t="shared" si="3"/>
        <v>15.3</v>
      </c>
      <c r="P18" s="32">
        <f t="shared" si="3"/>
        <v>8.1</v>
      </c>
      <c r="Q18" s="33">
        <f t="shared" si="3"/>
        <v>10</v>
      </c>
      <c r="R18" s="31">
        <f t="shared" si="3"/>
        <v>11</v>
      </c>
      <c r="S18" s="32">
        <f t="shared" si="3"/>
        <v>10.5</v>
      </c>
      <c r="T18" s="32">
        <f t="shared" si="3"/>
        <v>8</v>
      </c>
      <c r="U18" s="32">
        <f t="shared" si="3"/>
        <v>20</v>
      </c>
      <c r="V18" s="32">
        <f t="shared" si="3"/>
        <v>16.5</v>
      </c>
      <c r="W18" s="32">
        <f t="shared" si="3"/>
        <v>8.8000000000000007</v>
      </c>
      <c r="X18" s="33">
        <f t="shared" si="3"/>
        <v>17.3</v>
      </c>
      <c r="Y18" s="31">
        <f t="shared" si="3"/>
        <v>23.9</v>
      </c>
      <c r="Z18" s="32">
        <f t="shared" si="3"/>
        <v>10.5</v>
      </c>
      <c r="AA18" s="32">
        <f t="shared" si="3"/>
        <v>8</v>
      </c>
      <c r="AB18" s="32">
        <f t="shared" si="3"/>
        <v>16.5</v>
      </c>
      <c r="AC18" s="32">
        <f t="shared" si="3"/>
        <v>16.3</v>
      </c>
      <c r="AD18" s="32">
        <f t="shared" si="3"/>
        <v>9.1</v>
      </c>
      <c r="AE18" s="33">
        <f t="shared" si="3"/>
        <v>16</v>
      </c>
      <c r="AF18" s="34">
        <f t="shared" si="3"/>
        <v>11.3</v>
      </c>
      <c r="AG18" s="35">
        <f t="shared" si="3"/>
        <v>3</v>
      </c>
      <c r="AH18" s="36">
        <f t="shared" si="3"/>
        <v>0.5</v>
      </c>
      <c r="AI18" s="37">
        <f>SUMIF($B12:$B18,"B",$AI12:AI18)+SUMIF($B12:$B18,"C",$AI12:AI18)+SUMIF($B12:$B18,"D",$AI12:AI18)</f>
        <v>374.7</v>
      </c>
      <c r="AJ18" s="38">
        <f>ROUNDDOWN((SUMIF($B12:$B18,"B",$AJ12:$AJ18)+SUMIF($B12:$B18,"C",$AJ12:$AJ18)+SUMIF($B12:$B18,"D",$AJ12:$AJ18)),1)</f>
        <v>85.6</v>
      </c>
      <c r="AK18" s="39">
        <f>ROUNDDOWN($AJ18/$O$3,1)</f>
        <v>2.1</v>
      </c>
      <c r="AL18" s="42"/>
      <c r="AM18" s="43"/>
    </row>
    <row r="19" spans="1:39" ht="18" customHeight="1" x14ac:dyDescent="0.15">
      <c r="A19" s="17" t="s">
        <v>54</v>
      </c>
      <c r="B19" s="67" t="s">
        <v>74</v>
      </c>
      <c r="C19" s="19" t="s">
        <v>68</v>
      </c>
      <c r="D19" s="20">
        <v>8</v>
      </c>
      <c r="E19" s="21">
        <v>8</v>
      </c>
      <c r="F19" s="21">
        <v>1</v>
      </c>
      <c r="G19" s="21">
        <v>8</v>
      </c>
      <c r="H19" s="21">
        <v>8</v>
      </c>
      <c r="I19" s="21">
        <v>8</v>
      </c>
      <c r="J19" s="22">
        <v>8</v>
      </c>
      <c r="K19" s="20">
        <v>8</v>
      </c>
      <c r="L19" s="21">
        <v>8</v>
      </c>
      <c r="M19" s="21">
        <v>1</v>
      </c>
      <c r="N19" s="21">
        <v>8</v>
      </c>
      <c r="O19" s="21">
        <v>8</v>
      </c>
      <c r="P19" s="21">
        <v>8</v>
      </c>
      <c r="Q19" s="22">
        <v>8</v>
      </c>
      <c r="R19" s="20">
        <v>8</v>
      </c>
      <c r="S19" s="21">
        <v>8</v>
      </c>
      <c r="T19" s="21">
        <v>1</v>
      </c>
      <c r="U19" s="21">
        <v>8</v>
      </c>
      <c r="V19" s="21">
        <v>8</v>
      </c>
      <c r="W19" s="21">
        <v>8</v>
      </c>
      <c r="X19" s="22">
        <v>8</v>
      </c>
      <c r="Y19" s="20">
        <v>8</v>
      </c>
      <c r="Z19" s="21">
        <v>8</v>
      </c>
      <c r="AA19" s="21">
        <v>1</v>
      </c>
      <c r="AB19" s="21">
        <v>8</v>
      </c>
      <c r="AC19" s="21">
        <v>8</v>
      </c>
      <c r="AD19" s="21">
        <v>8</v>
      </c>
      <c r="AE19" s="22">
        <v>8</v>
      </c>
      <c r="AF19" s="23">
        <v>3</v>
      </c>
      <c r="AG19" s="24">
        <v>0.9</v>
      </c>
      <c r="AH19" s="25">
        <v>0.5</v>
      </c>
      <c r="AI19" s="26">
        <f t="shared" ref="AI19:AI29" si="4">IF(SUM($D19:$AE19) &lt;= 0, "", SUM($D19:$AE19))</f>
        <v>196</v>
      </c>
      <c r="AJ19" s="27">
        <f t="shared" ref="AJ19:AJ29" si="5">IF($AI19 = "", "", ROUNDDOWN(IF($AI19/4&gt;$O$3,$O$3,$AI19/4),1))</f>
        <v>40</v>
      </c>
      <c r="AK19" s="28">
        <f t="shared" ref="AK19:AK29" si="6">IF($AJ19 = "", "", IF(ROUNDDOWN($AJ19/$O$3,1) &lt;= 0, "", ROUNDDOWN($AJ19/$O$3,1)))</f>
        <v>1</v>
      </c>
      <c r="AL19" s="29"/>
      <c r="AM19" s="29" t="s">
        <v>67</v>
      </c>
    </row>
    <row r="20" spans="1:39" ht="18" customHeight="1" x14ac:dyDescent="0.15">
      <c r="A20" s="17" t="s">
        <v>54</v>
      </c>
      <c r="B20" s="18" t="s">
        <v>56</v>
      </c>
      <c r="C20" s="19" t="s">
        <v>66</v>
      </c>
      <c r="D20" s="20">
        <v>2.8</v>
      </c>
      <c r="E20" s="21"/>
      <c r="F20" s="21"/>
      <c r="G20" s="21">
        <v>1.8</v>
      </c>
      <c r="H20" s="21">
        <v>2.5</v>
      </c>
      <c r="I20" s="21">
        <v>0.8</v>
      </c>
      <c r="J20" s="22">
        <v>2.2999999999999998</v>
      </c>
      <c r="K20" s="20">
        <v>2.8</v>
      </c>
      <c r="L20" s="21"/>
      <c r="M20" s="21"/>
      <c r="N20" s="21">
        <v>1.5</v>
      </c>
      <c r="O20" s="21">
        <v>2.5</v>
      </c>
      <c r="P20" s="21"/>
      <c r="Q20" s="22">
        <v>1.5</v>
      </c>
      <c r="R20" s="20">
        <v>1</v>
      </c>
      <c r="S20" s="21"/>
      <c r="T20" s="21"/>
      <c r="U20" s="21">
        <v>1.8</v>
      </c>
      <c r="V20" s="21">
        <v>2.5</v>
      </c>
      <c r="W20" s="21">
        <v>2.8</v>
      </c>
      <c r="X20" s="22">
        <v>2.8</v>
      </c>
      <c r="Y20" s="20">
        <v>2.8</v>
      </c>
      <c r="Z20" s="21"/>
      <c r="AA20" s="21"/>
      <c r="AB20" s="21">
        <v>1.8</v>
      </c>
      <c r="AC20" s="21">
        <v>2.5</v>
      </c>
      <c r="AD20" s="21">
        <v>2.8</v>
      </c>
      <c r="AE20" s="22">
        <v>2.2999999999999998</v>
      </c>
      <c r="AF20" s="23">
        <v>2.8</v>
      </c>
      <c r="AG20" s="24"/>
      <c r="AH20" s="25"/>
      <c r="AI20" s="26">
        <f t="shared" si="4"/>
        <v>41.599999999999994</v>
      </c>
      <c r="AJ20" s="27">
        <f t="shared" si="5"/>
        <v>10.4</v>
      </c>
      <c r="AK20" s="28">
        <f t="shared" si="6"/>
        <v>0.2</v>
      </c>
      <c r="AL20" s="29"/>
      <c r="AM20" s="29" t="s">
        <v>57</v>
      </c>
    </row>
    <row r="21" spans="1:39" ht="18" customHeight="1" x14ac:dyDescent="0.15">
      <c r="A21" s="17" t="s">
        <v>54</v>
      </c>
      <c r="B21" s="18" t="s">
        <v>56</v>
      </c>
      <c r="C21" s="19" t="s">
        <v>65</v>
      </c>
      <c r="D21" s="20">
        <v>1.5</v>
      </c>
      <c r="E21" s="21"/>
      <c r="F21" s="21"/>
      <c r="G21" s="21"/>
      <c r="H21" s="21"/>
      <c r="I21" s="21">
        <v>1.5</v>
      </c>
      <c r="J21" s="22">
        <v>0.8</v>
      </c>
      <c r="K21" s="20">
        <v>1.5</v>
      </c>
      <c r="L21" s="21"/>
      <c r="M21" s="21"/>
      <c r="N21" s="21"/>
      <c r="O21" s="21"/>
      <c r="P21" s="21">
        <v>1.5</v>
      </c>
      <c r="Q21" s="22"/>
      <c r="R21" s="20">
        <v>1.5</v>
      </c>
      <c r="S21" s="21"/>
      <c r="T21" s="21"/>
      <c r="U21" s="21"/>
      <c r="V21" s="21"/>
      <c r="W21" s="21">
        <v>1.5</v>
      </c>
      <c r="X21" s="22"/>
      <c r="Y21" s="20">
        <v>1.5</v>
      </c>
      <c r="Z21" s="21"/>
      <c r="AA21" s="21"/>
      <c r="AB21" s="21"/>
      <c r="AC21" s="21"/>
      <c r="AD21" s="21">
        <v>1.5</v>
      </c>
      <c r="AE21" s="22"/>
      <c r="AF21" s="23">
        <v>1.5</v>
      </c>
      <c r="AG21" s="24"/>
      <c r="AH21" s="25"/>
      <c r="AI21" s="26">
        <f t="shared" si="4"/>
        <v>12.8</v>
      </c>
      <c r="AJ21" s="27">
        <f t="shared" si="5"/>
        <v>3.2</v>
      </c>
      <c r="AK21" s="28" t="str">
        <f t="shared" si="6"/>
        <v/>
      </c>
      <c r="AL21" s="29"/>
      <c r="AM21" s="29" t="s">
        <v>57</v>
      </c>
    </row>
    <row r="22" spans="1:39" ht="18" customHeight="1" x14ac:dyDescent="0.15">
      <c r="A22" s="17" t="s">
        <v>54</v>
      </c>
      <c r="B22" s="18" t="s">
        <v>56</v>
      </c>
      <c r="C22" s="19" t="s">
        <v>64</v>
      </c>
      <c r="D22" s="20"/>
      <c r="E22" s="21"/>
      <c r="F22" s="21"/>
      <c r="G22" s="21">
        <v>3</v>
      </c>
      <c r="H22" s="21"/>
      <c r="I22" s="21"/>
      <c r="J22" s="22">
        <v>0.8</v>
      </c>
      <c r="K22" s="20"/>
      <c r="L22" s="21"/>
      <c r="M22" s="21"/>
      <c r="N22" s="21"/>
      <c r="O22" s="21"/>
      <c r="P22" s="21"/>
      <c r="Q22" s="22">
        <v>0.8</v>
      </c>
      <c r="R22" s="20"/>
      <c r="S22" s="21"/>
      <c r="T22" s="21"/>
      <c r="U22" s="21"/>
      <c r="V22" s="21"/>
      <c r="W22" s="21"/>
      <c r="X22" s="22">
        <v>2.8</v>
      </c>
      <c r="Y22" s="20"/>
      <c r="Z22" s="21"/>
      <c r="AA22" s="21"/>
      <c r="AB22" s="21"/>
      <c r="AC22" s="21"/>
      <c r="AD22" s="21"/>
      <c r="AE22" s="22">
        <v>2.8</v>
      </c>
      <c r="AF22" s="23"/>
      <c r="AG22" s="24"/>
      <c r="AH22" s="25"/>
      <c r="AI22" s="26">
        <f t="shared" si="4"/>
        <v>10.199999999999999</v>
      </c>
      <c r="AJ22" s="27">
        <f t="shared" si="5"/>
        <v>2.5</v>
      </c>
      <c r="AK22" s="28" t="str">
        <f t="shared" si="6"/>
        <v/>
      </c>
      <c r="AL22" s="29"/>
      <c r="AM22" s="29" t="s">
        <v>35</v>
      </c>
    </row>
    <row r="23" spans="1:39" ht="18" customHeight="1" x14ac:dyDescent="0.15">
      <c r="A23" s="17" t="s">
        <v>54</v>
      </c>
      <c r="B23" s="18" t="s">
        <v>56</v>
      </c>
      <c r="C23" s="19" t="s">
        <v>63</v>
      </c>
      <c r="D23" s="20">
        <v>1</v>
      </c>
      <c r="E23" s="21">
        <v>1</v>
      </c>
      <c r="F23" s="21">
        <v>1.5</v>
      </c>
      <c r="G23" s="21">
        <v>2</v>
      </c>
      <c r="H23" s="21">
        <v>1</v>
      </c>
      <c r="I23" s="21">
        <v>1</v>
      </c>
      <c r="J23" s="22">
        <v>2.5</v>
      </c>
      <c r="K23" s="20">
        <v>1</v>
      </c>
      <c r="L23" s="21"/>
      <c r="M23" s="21">
        <v>1.5</v>
      </c>
      <c r="N23" s="21">
        <v>2</v>
      </c>
      <c r="O23" s="21">
        <v>1</v>
      </c>
      <c r="P23" s="21">
        <v>1</v>
      </c>
      <c r="Q23" s="22">
        <v>1.5</v>
      </c>
      <c r="R23" s="20"/>
      <c r="S23" s="21"/>
      <c r="T23" s="21">
        <v>1.5</v>
      </c>
      <c r="U23" s="21">
        <v>2</v>
      </c>
      <c r="V23" s="21">
        <v>1</v>
      </c>
      <c r="W23" s="21">
        <v>1</v>
      </c>
      <c r="X23" s="22">
        <v>2.5</v>
      </c>
      <c r="Y23" s="20">
        <v>1</v>
      </c>
      <c r="Z23" s="21">
        <v>1</v>
      </c>
      <c r="AA23" s="21">
        <v>1.5</v>
      </c>
      <c r="AB23" s="21">
        <v>2</v>
      </c>
      <c r="AC23" s="21">
        <v>1</v>
      </c>
      <c r="AD23" s="21">
        <v>1</v>
      </c>
      <c r="AE23" s="22">
        <v>2.5</v>
      </c>
      <c r="AF23" s="23">
        <v>1</v>
      </c>
      <c r="AG23" s="24">
        <v>1</v>
      </c>
      <c r="AH23" s="25">
        <v>1.5</v>
      </c>
      <c r="AI23" s="26">
        <f t="shared" si="4"/>
        <v>36</v>
      </c>
      <c r="AJ23" s="27">
        <f t="shared" si="5"/>
        <v>9</v>
      </c>
      <c r="AK23" s="28">
        <f t="shared" si="6"/>
        <v>0.2</v>
      </c>
      <c r="AL23" s="29"/>
      <c r="AM23" s="29" t="s">
        <v>35</v>
      </c>
    </row>
    <row r="24" spans="1:39" ht="18" customHeight="1" x14ac:dyDescent="0.15">
      <c r="A24" s="17" t="s">
        <v>54</v>
      </c>
      <c r="B24" s="18" t="s">
        <v>56</v>
      </c>
      <c r="C24" s="19" t="s">
        <v>62</v>
      </c>
      <c r="D24" s="20"/>
      <c r="E24" s="21"/>
      <c r="F24" s="21">
        <v>1</v>
      </c>
      <c r="G24" s="21"/>
      <c r="H24" s="21"/>
      <c r="I24" s="21"/>
      <c r="J24" s="22"/>
      <c r="K24" s="20"/>
      <c r="L24" s="21"/>
      <c r="M24" s="21">
        <v>1</v>
      </c>
      <c r="N24" s="21"/>
      <c r="O24" s="21"/>
      <c r="P24" s="21"/>
      <c r="Q24" s="22"/>
      <c r="R24" s="20"/>
      <c r="S24" s="21"/>
      <c r="T24" s="21">
        <v>1</v>
      </c>
      <c r="U24" s="21"/>
      <c r="V24" s="21"/>
      <c r="W24" s="21"/>
      <c r="X24" s="22"/>
      <c r="Y24" s="20"/>
      <c r="Z24" s="21"/>
      <c r="AA24" s="21">
        <v>1</v>
      </c>
      <c r="AB24" s="21"/>
      <c r="AC24" s="21"/>
      <c r="AD24" s="21"/>
      <c r="AE24" s="22"/>
      <c r="AF24" s="23"/>
      <c r="AG24" s="24"/>
      <c r="AH24" s="25">
        <v>1</v>
      </c>
      <c r="AI24" s="26">
        <f t="shared" si="4"/>
        <v>4</v>
      </c>
      <c r="AJ24" s="27">
        <f t="shared" si="5"/>
        <v>1</v>
      </c>
      <c r="AK24" s="28" t="str">
        <f t="shared" si="6"/>
        <v/>
      </c>
      <c r="AL24" s="29"/>
      <c r="AM24" s="29" t="s">
        <v>35</v>
      </c>
    </row>
    <row r="25" spans="1:39" ht="18" customHeight="1" x14ac:dyDescent="0.15">
      <c r="A25" s="17" t="s">
        <v>54</v>
      </c>
      <c r="B25" s="18" t="s">
        <v>56</v>
      </c>
      <c r="C25" s="19" t="s">
        <v>60</v>
      </c>
      <c r="D25" s="20">
        <v>0.9</v>
      </c>
      <c r="E25" s="21"/>
      <c r="F25" s="21"/>
      <c r="G25" s="21">
        <v>0.8</v>
      </c>
      <c r="H25" s="21">
        <v>0.5</v>
      </c>
      <c r="I25" s="21">
        <v>2.4</v>
      </c>
      <c r="J25" s="22">
        <v>0.8</v>
      </c>
      <c r="K25" s="20">
        <v>0.9</v>
      </c>
      <c r="L25" s="21"/>
      <c r="M25" s="21"/>
      <c r="N25" s="21">
        <v>0.8</v>
      </c>
      <c r="O25" s="21">
        <v>1.4</v>
      </c>
      <c r="P25" s="21">
        <v>0.9</v>
      </c>
      <c r="Q25" s="22">
        <v>0.8</v>
      </c>
      <c r="R25" s="20">
        <v>0.9</v>
      </c>
      <c r="S25" s="21"/>
      <c r="T25" s="21"/>
      <c r="U25" s="21">
        <v>0.8</v>
      </c>
      <c r="V25" s="21">
        <v>1.4</v>
      </c>
      <c r="W25" s="21">
        <v>2.4</v>
      </c>
      <c r="X25" s="22">
        <v>0.8</v>
      </c>
      <c r="Y25" s="20">
        <v>0.9</v>
      </c>
      <c r="Z25" s="21"/>
      <c r="AA25" s="21"/>
      <c r="AB25" s="21">
        <v>0.8</v>
      </c>
      <c r="AC25" s="21">
        <v>0.9</v>
      </c>
      <c r="AD25" s="21">
        <v>2.4</v>
      </c>
      <c r="AE25" s="22">
        <v>0.8</v>
      </c>
      <c r="AF25" s="23">
        <v>0.9</v>
      </c>
      <c r="AG25" s="24"/>
      <c r="AH25" s="25"/>
      <c r="AI25" s="26">
        <f t="shared" si="4"/>
        <v>22.3</v>
      </c>
      <c r="AJ25" s="27">
        <f t="shared" si="5"/>
        <v>5.5</v>
      </c>
      <c r="AK25" s="28">
        <f t="shared" si="6"/>
        <v>0.1</v>
      </c>
      <c r="AL25" s="29"/>
      <c r="AM25" s="68" t="s">
        <v>76</v>
      </c>
    </row>
    <row r="26" spans="1:39" ht="18" customHeight="1" x14ac:dyDescent="0.15">
      <c r="A26" s="17" t="s">
        <v>54</v>
      </c>
      <c r="B26" s="18" t="s">
        <v>56</v>
      </c>
      <c r="C26" s="19" t="s">
        <v>59</v>
      </c>
      <c r="D26" s="20"/>
      <c r="E26" s="21"/>
      <c r="F26" s="21"/>
      <c r="G26" s="21"/>
      <c r="H26" s="21"/>
      <c r="I26" s="21"/>
      <c r="J26" s="22"/>
      <c r="K26" s="20"/>
      <c r="L26" s="21"/>
      <c r="M26" s="21"/>
      <c r="N26" s="21"/>
      <c r="O26" s="21"/>
      <c r="P26" s="21"/>
      <c r="Q26" s="22"/>
      <c r="R26" s="20"/>
      <c r="S26" s="21"/>
      <c r="T26" s="21"/>
      <c r="U26" s="21"/>
      <c r="V26" s="21"/>
      <c r="W26" s="21"/>
      <c r="X26" s="22"/>
      <c r="Y26" s="20"/>
      <c r="Z26" s="21"/>
      <c r="AA26" s="21"/>
      <c r="AB26" s="21"/>
      <c r="AC26" s="21"/>
      <c r="AD26" s="21"/>
      <c r="AE26" s="22"/>
      <c r="AF26" s="23"/>
      <c r="AG26" s="24"/>
      <c r="AH26" s="25"/>
      <c r="AI26" s="26" t="str">
        <f t="shared" si="4"/>
        <v/>
      </c>
      <c r="AJ26" s="27" t="str">
        <f t="shared" si="5"/>
        <v/>
      </c>
      <c r="AK26" s="28" t="str">
        <f t="shared" si="6"/>
        <v/>
      </c>
      <c r="AL26" s="29"/>
      <c r="AM26" s="29" t="s">
        <v>35</v>
      </c>
    </row>
    <row r="27" spans="1:39" ht="18" customHeight="1" x14ac:dyDescent="0.15">
      <c r="A27" s="17" t="s">
        <v>54</v>
      </c>
      <c r="B27" s="18" t="s">
        <v>56</v>
      </c>
      <c r="C27" s="19" t="s">
        <v>58</v>
      </c>
      <c r="D27" s="20">
        <v>0.5</v>
      </c>
      <c r="E27" s="21">
        <v>0.3</v>
      </c>
      <c r="F27" s="21">
        <v>4.4000000000000004</v>
      </c>
      <c r="G27" s="21"/>
      <c r="H27" s="21">
        <v>0.3</v>
      </c>
      <c r="I27" s="21">
        <v>1.3</v>
      </c>
      <c r="J27" s="22">
        <v>1.8</v>
      </c>
      <c r="K27" s="20">
        <v>0.8</v>
      </c>
      <c r="L27" s="21">
        <v>0.3</v>
      </c>
      <c r="M27" s="21">
        <v>4.4000000000000004</v>
      </c>
      <c r="N27" s="21">
        <v>0.3</v>
      </c>
      <c r="O27" s="21">
        <v>0.3</v>
      </c>
      <c r="P27" s="21">
        <v>1</v>
      </c>
      <c r="Q27" s="22">
        <v>1.4</v>
      </c>
      <c r="R27" s="20">
        <v>0.5</v>
      </c>
      <c r="S27" s="21">
        <v>0.3</v>
      </c>
      <c r="T27" s="21">
        <v>4.4000000000000004</v>
      </c>
      <c r="U27" s="21">
        <v>0.3</v>
      </c>
      <c r="V27" s="21">
        <v>0.3</v>
      </c>
      <c r="W27" s="21">
        <v>1.3</v>
      </c>
      <c r="X27" s="22">
        <v>1.8</v>
      </c>
      <c r="Y27" s="20">
        <v>0.8</v>
      </c>
      <c r="Z27" s="21">
        <v>0.3</v>
      </c>
      <c r="AA27" s="21">
        <v>4.4000000000000004</v>
      </c>
      <c r="AB27" s="21">
        <v>0.3</v>
      </c>
      <c r="AC27" s="21">
        <v>0.3</v>
      </c>
      <c r="AD27" s="21">
        <v>1.3</v>
      </c>
      <c r="AE27" s="22">
        <v>1.5</v>
      </c>
      <c r="AF27" s="23">
        <v>0.5</v>
      </c>
      <c r="AG27" s="24">
        <v>0.3</v>
      </c>
      <c r="AH27" s="25">
        <v>4.4000000000000004</v>
      </c>
      <c r="AI27" s="26">
        <f t="shared" si="4"/>
        <v>34.900000000000006</v>
      </c>
      <c r="AJ27" s="27">
        <f t="shared" si="5"/>
        <v>8.6999999999999993</v>
      </c>
      <c r="AK27" s="28">
        <f t="shared" si="6"/>
        <v>0.2</v>
      </c>
      <c r="AL27" s="29"/>
      <c r="AM27" s="29" t="s">
        <v>41</v>
      </c>
    </row>
    <row r="28" spans="1:39" ht="18" customHeight="1" x14ac:dyDescent="0.15">
      <c r="A28" s="17" t="s">
        <v>54</v>
      </c>
      <c r="B28" s="18" t="s">
        <v>56</v>
      </c>
      <c r="C28" s="19" t="s">
        <v>55</v>
      </c>
      <c r="D28" s="20">
        <v>0.8</v>
      </c>
      <c r="E28" s="21"/>
      <c r="F28" s="21"/>
      <c r="G28" s="21">
        <v>0.8</v>
      </c>
      <c r="H28" s="21"/>
      <c r="I28" s="21"/>
      <c r="J28" s="22"/>
      <c r="K28" s="20">
        <v>0.8</v>
      </c>
      <c r="L28" s="21"/>
      <c r="M28" s="21"/>
      <c r="N28" s="21"/>
      <c r="O28" s="21"/>
      <c r="P28" s="21"/>
      <c r="Q28" s="22"/>
      <c r="R28" s="20"/>
      <c r="S28" s="21"/>
      <c r="T28" s="21"/>
      <c r="U28" s="21">
        <v>0.8</v>
      </c>
      <c r="V28" s="21"/>
      <c r="W28" s="21"/>
      <c r="X28" s="22"/>
      <c r="Y28" s="20">
        <v>0.8</v>
      </c>
      <c r="Z28" s="21"/>
      <c r="AA28" s="21"/>
      <c r="AB28" s="21">
        <v>0.8</v>
      </c>
      <c r="AC28" s="21"/>
      <c r="AD28" s="21"/>
      <c r="AE28" s="22"/>
      <c r="AF28" s="23">
        <v>0.8</v>
      </c>
      <c r="AG28" s="24"/>
      <c r="AH28" s="25"/>
      <c r="AI28" s="26">
        <f t="shared" si="4"/>
        <v>4.8</v>
      </c>
      <c r="AJ28" s="27">
        <f t="shared" si="5"/>
        <v>1.2</v>
      </c>
      <c r="AK28" s="28" t="str">
        <f t="shared" si="6"/>
        <v/>
      </c>
      <c r="AL28" s="29"/>
      <c r="AM28" s="68" t="s">
        <v>77</v>
      </c>
    </row>
    <row r="29" spans="1:39" ht="18" customHeight="1" x14ac:dyDescent="0.15">
      <c r="A29" s="17" t="s">
        <v>54</v>
      </c>
      <c r="B29" s="18" t="s">
        <v>53</v>
      </c>
      <c r="C29" s="19" t="s">
        <v>52</v>
      </c>
      <c r="D29" s="20"/>
      <c r="E29" s="21"/>
      <c r="F29" s="21"/>
      <c r="G29" s="21"/>
      <c r="H29" s="21"/>
      <c r="I29" s="21"/>
      <c r="J29" s="22"/>
      <c r="K29" s="20"/>
      <c r="L29" s="21"/>
      <c r="M29" s="21"/>
      <c r="N29" s="21"/>
      <c r="O29" s="21"/>
      <c r="P29" s="21"/>
      <c r="Q29" s="22"/>
      <c r="R29" s="20"/>
      <c r="S29" s="21"/>
      <c r="T29" s="21"/>
      <c r="U29" s="21"/>
      <c r="V29" s="21"/>
      <c r="W29" s="21"/>
      <c r="X29" s="22"/>
      <c r="Y29" s="20"/>
      <c r="Z29" s="21"/>
      <c r="AA29" s="21"/>
      <c r="AB29" s="21"/>
      <c r="AC29" s="21"/>
      <c r="AD29" s="21"/>
      <c r="AE29" s="22"/>
      <c r="AF29" s="23"/>
      <c r="AG29" s="24"/>
      <c r="AH29" s="25"/>
      <c r="AI29" s="26" t="str">
        <f t="shared" si="4"/>
        <v/>
      </c>
      <c r="AJ29" s="27" t="str">
        <f t="shared" si="5"/>
        <v/>
      </c>
      <c r="AK29" s="28" t="str">
        <f t="shared" si="6"/>
        <v/>
      </c>
      <c r="AL29" s="29"/>
      <c r="AM29" s="29" t="s">
        <v>41</v>
      </c>
    </row>
    <row r="30" spans="1:39" ht="18" customHeight="1" x14ac:dyDescent="0.15">
      <c r="A30" s="30" t="s">
        <v>36</v>
      </c>
      <c r="B30" s="61" t="s">
        <v>37</v>
      </c>
      <c r="C30" s="62"/>
      <c r="D30" s="31">
        <f>SUMIF($B15:$B30,"A",D15:D30)</f>
        <v>8</v>
      </c>
      <c r="E30" s="32">
        <f>SUMIF($B15:$B30,"A",E15:E30)</f>
        <v>8</v>
      </c>
      <c r="F30" s="32">
        <f>SUMIF($B15:$B30,"A",F15:F30)</f>
        <v>1</v>
      </c>
      <c r="G30" s="32">
        <f>SUMIF($B15:$B30,"A",G15:G30)</f>
        <v>8</v>
      </c>
      <c r="H30" s="32">
        <f>SUMIF($B15:$B30,"A",H15:H30)</f>
        <v>8</v>
      </c>
      <c r="I30" s="32">
        <f>SUMIF($B15:$B30,"A",I15:I30)</f>
        <v>8</v>
      </c>
      <c r="J30" s="33">
        <f>SUMIF($B15:$B30,"A",J15:J30)</f>
        <v>8</v>
      </c>
      <c r="K30" s="31">
        <f>SUMIF($B15:$B30,"A",K15:K30)</f>
        <v>8</v>
      </c>
      <c r="L30" s="32">
        <f>SUMIF($B15:$B30,"A",L15:L30)</f>
        <v>8</v>
      </c>
      <c r="M30" s="32">
        <f>SUMIF($B15:$B30,"A",M15:M30)</f>
        <v>1</v>
      </c>
      <c r="N30" s="32">
        <f>SUMIF($B15:$B30,"A",N15:N30)</f>
        <v>8</v>
      </c>
      <c r="O30" s="32">
        <f>SUMIF($B15:$B30,"A",O15:O30)</f>
        <v>8</v>
      </c>
      <c r="P30" s="32">
        <f>SUMIF($B15:$B30,"A",P15:P30)</f>
        <v>8</v>
      </c>
      <c r="Q30" s="33">
        <f>SUMIF($B15:$B30,"A",Q15:Q30)</f>
        <v>8</v>
      </c>
      <c r="R30" s="31">
        <f>SUMIF($B15:$B30,"A",R15:R30)</f>
        <v>8</v>
      </c>
      <c r="S30" s="32">
        <f>SUMIF($B15:$B30,"A",S15:S30)</f>
        <v>8</v>
      </c>
      <c r="T30" s="32">
        <f>SUMIF($B15:$B30,"A",T15:T30)</f>
        <v>1</v>
      </c>
      <c r="U30" s="32">
        <f>SUMIF($B15:$B30,"A",U15:U30)</f>
        <v>8</v>
      </c>
      <c r="V30" s="32">
        <f>SUMIF($B15:$B30,"A",V15:V30)</f>
        <v>8</v>
      </c>
      <c r="W30" s="32">
        <f>SUMIF($B15:$B30,"A",W15:W30)</f>
        <v>8</v>
      </c>
      <c r="X30" s="33">
        <f>SUMIF($B15:$B30,"A",X15:X30)</f>
        <v>8</v>
      </c>
      <c r="Y30" s="31">
        <f>SUMIF($B15:$B30,"A",Y15:Y30)</f>
        <v>8</v>
      </c>
      <c r="Z30" s="32">
        <f>SUMIF($B15:$B30,"A",Z15:Z30)</f>
        <v>8</v>
      </c>
      <c r="AA30" s="32">
        <f>SUMIF($B15:$B30,"A",AA15:AA30)</f>
        <v>1</v>
      </c>
      <c r="AB30" s="32">
        <f>SUMIF($B15:$B30,"A",AB15:AB30)</f>
        <v>8</v>
      </c>
      <c r="AC30" s="32">
        <f>SUMIF($B15:$B30,"A",AC15:AC30)</f>
        <v>8</v>
      </c>
      <c r="AD30" s="32">
        <f>SUMIF($B15:$B30,"A",AD15:AD30)</f>
        <v>8</v>
      </c>
      <c r="AE30" s="33">
        <f>SUMIF($B15:$B30,"A",AE15:AE30)</f>
        <v>8</v>
      </c>
      <c r="AF30" s="34">
        <f>SUMIF($B15:$B30,"A",AF15:AF30)</f>
        <v>3</v>
      </c>
      <c r="AG30" s="35">
        <f>SUMIF($B15:$B30,"A",AG15:AG30)</f>
        <v>0.9</v>
      </c>
      <c r="AH30" s="36">
        <f>SUMIF($B15:$B30,"A",AH15:AH30)</f>
        <v>0.5</v>
      </c>
      <c r="AI30" s="37">
        <f>SUMIF($B15:B30,"A",$AI15:AI30)</f>
        <v>196</v>
      </c>
      <c r="AJ30" s="38">
        <f>ROUNDDOWN(SUMIF($B15:$B30,"A",$AJ15:$AJ30),1)</f>
        <v>40</v>
      </c>
      <c r="AK30" s="39">
        <f>ROUNDDOWN($AJ30/$O$3,1)</f>
        <v>1</v>
      </c>
      <c r="AL30" s="40"/>
      <c r="AM30" s="41"/>
    </row>
    <row r="31" spans="1:39" ht="18" customHeight="1" x14ac:dyDescent="0.15">
      <c r="A31" s="30" t="s">
        <v>36</v>
      </c>
      <c r="B31" s="59" t="s">
        <v>38</v>
      </c>
      <c r="C31" s="60"/>
      <c r="D31" s="31">
        <f>SUMIF($B15:$B31,"B",D15:D31)+SUMIF($B15:$B31,"C",D15:D31)+SUMIF($B15:$B31,"D",D15:D31)</f>
        <v>16.5</v>
      </c>
      <c r="E31" s="32">
        <f>SUMIF($B15:$B31,"B",E15:E31)+SUMIF($B15:$B31,"C",E15:E31)+SUMIF($B15:$B31,"D",E15:E31)</f>
        <v>5.8</v>
      </c>
      <c r="F31" s="32">
        <f>SUMIF($B15:$B31,"B",F15:F31)+SUMIF($B15:$B31,"C",F15:F31)+SUMIF($B15:$B31,"D",F15:F31)</f>
        <v>6.9</v>
      </c>
      <c r="G31" s="32">
        <f>SUMIF($B15:$B31,"B",G15:G31)+SUMIF($B15:$B31,"C",G15:G31)+SUMIF($B15:$B31,"D",G15:G31)</f>
        <v>17.399999999999999</v>
      </c>
      <c r="H31" s="32">
        <f>SUMIF($B15:$B31,"B",H15:H31)+SUMIF($B15:$B31,"C",H15:H31)+SUMIF($B15:$B31,"D",H15:H31)</f>
        <v>11.6</v>
      </c>
      <c r="I31" s="32">
        <f>SUMIF($B15:$B31,"B",I15:I31)+SUMIF($B15:$B31,"C",I15:I31)+SUMIF($B15:$B31,"D",I15:I31)</f>
        <v>15.099999999999998</v>
      </c>
      <c r="J31" s="33">
        <f>SUMIF($B15:$B31,"B",J15:J31)+SUMIF($B15:$B31,"C",J15:J31)+SUMIF($B15:$B31,"D",J15:J31)</f>
        <v>14.5</v>
      </c>
      <c r="K31" s="31">
        <f>SUMIF($B15:$B31,"B",K15:K31)+SUMIF($B15:$B31,"C",K15:K31)+SUMIF($B15:$B31,"D",K15:K31)</f>
        <v>16.8</v>
      </c>
      <c r="L31" s="32">
        <f>SUMIF($B15:$B31,"B",L15:L31)+SUMIF($B15:$B31,"C",L15:L31)+SUMIF($B15:$B31,"D",L15:L31)</f>
        <v>2.8</v>
      </c>
      <c r="M31" s="32">
        <f>SUMIF($B15:$B31,"B",M15:M31)+SUMIF($B15:$B31,"C",M15:M31)+SUMIF($B15:$B31,"D",M15:M31)</f>
        <v>6.9</v>
      </c>
      <c r="N31" s="32">
        <f>SUMIF($B15:$B31,"B",N15:N31)+SUMIF($B15:$B31,"C",N15:N31)+SUMIF($B15:$B31,"D",N15:N31)</f>
        <v>10.6</v>
      </c>
      <c r="O31" s="32">
        <f>SUMIF($B15:$B31,"B",O15:O31)+SUMIF($B15:$B31,"C",O15:O31)+SUMIF($B15:$B31,"D",O15:O31)</f>
        <v>12.5</v>
      </c>
      <c r="P31" s="32">
        <f>SUMIF($B15:$B31,"B",P15:P31)+SUMIF($B15:$B31,"C",P15:P31)+SUMIF($B15:$B31,"D",P15:P31)</f>
        <v>12.5</v>
      </c>
      <c r="Q31" s="33">
        <f>SUMIF($B15:$B31,"B",Q15:Q31)+SUMIF($B15:$B31,"C",Q15:Q31)+SUMIF($B15:$B31,"D",Q15:Q31)</f>
        <v>8</v>
      </c>
      <c r="R31" s="31">
        <f>SUMIF($B15:$B31,"B",R15:R31)+SUMIF($B15:$B31,"C",R15:R31)+SUMIF($B15:$B31,"D",R15:R31)</f>
        <v>6.9</v>
      </c>
      <c r="S31" s="32">
        <f>SUMIF($B15:$B31,"B",S15:S31)+SUMIF($B15:$B31,"C",S15:S31)+SUMIF($B15:$B31,"D",S15:S31)</f>
        <v>2.8</v>
      </c>
      <c r="T31" s="32">
        <f>SUMIF($B15:$B31,"B",T15:T31)+SUMIF($B15:$B31,"C",T15:T31)+SUMIF($B15:$B31,"D",T15:T31)</f>
        <v>6.9</v>
      </c>
      <c r="U31" s="32">
        <f>SUMIF($B15:$B31,"B",U15:U31)+SUMIF($B15:$B31,"C",U15:U31)+SUMIF($B15:$B31,"D",U15:U31)</f>
        <v>14.7</v>
      </c>
      <c r="V31" s="32">
        <f>SUMIF($B15:$B31,"B",V15:V31)+SUMIF($B15:$B31,"C",V15:V31)+SUMIF($B15:$B31,"D",V15:V31)</f>
        <v>11.7</v>
      </c>
      <c r="W31" s="32">
        <f>SUMIF($B15:$B31,"B",W15:W31)+SUMIF($B15:$B31,"C",W15:W31)+SUMIF($B15:$B31,"D",W15:W31)</f>
        <v>17.8</v>
      </c>
      <c r="X31" s="33">
        <f>SUMIF($B15:$B31,"B",X15:X31)+SUMIF($B15:$B31,"C",X15:X31)+SUMIF($B15:$B31,"D",X15:X31)</f>
        <v>20</v>
      </c>
      <c r="Y31" s="31">
        <f>SUMIF($B15:$B31,"B",Y15:Y31)+SUMIF($B15:$B31,"C",Y15:Y31)+SUMIF($B15:$B31,"D",Y15:Y31)</f>
        <v>19.2</v>
      </c>
      <c r="Z31" s="32">
        <f>SUMIF($B15:$B31,"B",Z15:Z31)+SUMIF($B15:$B31,"C",Z15:Z31)+SUMIF($B15:$B31,"D",Z15:Z31)</f>
        <v>3.8</v>
      </c>
      <c r="AA31" s="32">
        <f>SUMIF($B15:$B31,"B",AA15:AA31)+SUMIF($B15:$B31,"C",AA15:AA31)+SUMIF($B15:$B31,"D",AA15:AA31)</f>
        <v>6.9</v>
      </c>
      <c r="AB31" s="32">
        <f>SUMIF($B15:$B31,"B",AB15:AB31)+SUMIF($B15:$B31,"C",AB15:AB31)+SUMIF($B15:$B31,"D",AB15:AB31)</f>
        <v>14.2</v>
      </c>
      <c r="AC31" s="32">
        <f>SUMIF($B15:$B31,"B",AC15:AC31)+SUMIF($B15:$B31,"C",AC15:AC31)+SUMIF($B15:$B31,"D",AC15:AC31)</f>
        <v>13</v>
      </c>
      <c r="AD31" s="32">
        <f>SUMIF($B15:$B31,"B",AD15:AD31)+SUMIF($B15:$B31,"C",AD15:AD31)+SUMIF($B15:$B31,"D",AD15:AD31)</f>
        <v>18.100000000000001</v>
      </c>
      <c r="AE31" s="33">
        <f>SUMIF($B15:$B31,"B",AE15:AE31)+SUMIF($B15:$B31,"C",AE15:AE31)+SUMIF($B15:$B31,"D",AE15:AE31)</f>
        <v>17.899999999999999</v>
      </c>
      <c r="AF31" s="34">
        <f>SUMIF($B15:$B31,"B",AF15:AF31)+SUMIF($B15:$B31,"C",AF15:AF31)+SUMIF($B15:$B31,"D",AF15:AF31)</f>
        <v>15.9</v>
      </c>
      <c r="AG31" s="35">
        <f>SUMIF($B15:$B31,"B",AG15:AG31)+SUMIF($B15:$B31,"C",AG15:AG31)+SUMIF($B15:$B31,"D",AG15:AG31)</f>
        <v>3.8</v>
      </c>
      <c r="AH31" s="36">
        <f>SUMIF($B15:$B31,"B",AH15:AH31)+SUMIF($B15:$B31,"C",AH15:AH31)+SUMIF($B15:$B31,"D",AH15:AH31)</f>
        <v>6.9</v>
      </c>
      <c r="AI31" s="37">
        <f>SUMIF($B15:$B31,"B",$AI15:AI31)+SUMIF($B15:$B31,"C",$AI15:AI31)+SUMIF($B15:$B31,"D",$AI15:AI31)</f>
        <v>331.8</v>
      </c>
      <c r="AJ31" s="38">
        <f>ROUNDDOWN((SUMIF($B15:$B31,"B",$AJ15:$AJ31)+SUMIF($B15:$B31,"C",$AJ15:$AJ31)+SUMIF($B15:$B31,"D",$AJ15:$AJ31)),1)</f>
        <v>82.8</v>
      </c>
      <c r="AK31" s="39">
        <f>ROUNDDOWN($AJ31/$O$3,1)</f>
        <v>2</v>
      </c>
      <c r="AL31" s="42"/>
      <c r="AM31" s="43"/>
    </row>
    <row r="32" spans="1:39" ht="18" customHeight="1" x14ac:dyDescent="0.15">
      <c r="A32" s="30" t="s">
        <v>51</v>
      </c>
      <c r="B32" s="61" t="s">
        <v>37</v>
      </c>
      <c r="C32" s="62"/>
      <c r="D32" s="31">
        <f>SUMIF($B9:$B32,"A",D9:D32)</f>
        <v>16</v>
      </c>
      <c r="E32" s="32">
        <f>SUMIF($B9:$B32,"A",E9:E32)</f>
        <v>16</v>
      </c>
      <c r="F32" s="32">
        <f>SUMIF($B9:$B32,"A",F9:F32)</f>
        <v>1</v>
      </c>
      <c r="G32" s="32">
        <f>SUMIF($B9:$B32,"A",G9:G32)</f>
        <v>16</v>
      </c>
      <c r="H32" s="32">
        <f>SUMIF($B9:$B32,"A",H9:H32)</f>
        <v>16</v>
      </c>
      <c r="I32" s="32">
        <f>SUMIF($B9:$B32,"A",I9:I32)</f>
        <v>16</v>
      </c>
      <c r="J32" s="33">
        <f>SUMIF($B9:$B32,"A",J9:J32)</f>
        <v>16</v>
      </c>
      <c r="K32" s="31">
        <f>SUMIF($B9:$B32,"A",K9:K32)</f>
        <v>16</v>
      </c>
      <c r="L32" s="32">
        <f>SUMIF($B9:$B32,"A",L9:L32)</f>
        <v>16</v>
      </c>
      <c r="M32" s="32">
        <f>SUMIF($B9:$B32,"A",M9:M32)</f>
        <v>1</v>
      </c>
      <c r="N32" s="32">
        <f>SUMIF($B9:$B32,"A",N9:N32)</f>
        <v>16</v>
      </c>
      <c r="O32" s="32">
        <f>SUMIF($B9:$B32,"A",O9:O32)</f>
        <v>16</v>
      </c>
      <c r="P32" s="32">
        <f>SUMIF($B9:$B32,"A",P9:P32)</f>
        <v>16</v>
      </c>
      <c r="Q32" s="33">
        <f>SUMIF($B9:$B32,"A",Q9:Q32)</f>
        <v>16</v>
      </c>
      <c r="R32" s="31">
        <f>SUMIF($B9:$B32,"A",R9:R32)</f>
        <v>16</v>
      </c>
      <c r="S32" s="32">
        <f>SUMIF($B9:$B32,"A",S9:S32)</f>
        <v>16</v>
      </c>
      <c r="T32" s="32">
        <f>SUMIF($B9:$B32,"A",T9:T32)</f>
        <v>1</v>
      </c>
      <c r="U32" s="32">
        <f>SUMIF($B9:$B32,"A",U9:U32)</f>
        <v>16</v>
      </c>
      <c r="V32" s="32">
        <f>SUMIF($B9:$B32,"A",V9:V32)</f>
        <v>16</v>
      </c>
      <c r="W32" s="32">
        <f>SUMIF($B9:$B32,"A",W9:W32)</f>
        <v>16</v>
      </c>
      <c r="X32" s="33">
        <f>SUMIF($B9:$B32,"A",X9:X32)</f>
        <v>16</v>
      </c>
      <c r="Y32" s="31">
        <f>SUMIF($B9:$B32,"A",Y9:Y32)</f>
        <v>16</v>
      </c>
      <c r="Z32" s="32">
        <f>SUMIF($B9:$B32,"A",Z9:Z32)</f>
        <v>16</v>
      </c>
      <c r="AA32" s="32">
        <f>SUMIF($B9:$B32,"A",AA9:AA32)</f>
        <v>1</v>
      </c>
      <c r="AB32" s="32">
        <f>SUMIF($B9:$B32,"A",AB9:AB32)</f>
        <v>16</v>
      </c>
      <c r="AC32" s="32">
        <f>SUMIF($B9:$B32,"A",AC9:AC32)</f>
        <v>16</v>
      </c>
      <c r="AD32" s="32">
        <f>SUMIF($B9:$B32,"A",AD9:AD32)</f>
        <v>16</v>
      </c>
      <c r="AE32" s="33">
        <f>SUMIF($B9:$B32,"A",AE9:AE32)</f>
        <v>16</v>
      </c>
      <c r="AF32" s="34">
        <f>SUMIF($B9:$B32,"A",AF9:AF32)</f>
        <v>8.6999999999999993</v>
      </c>
      <c r="AG32" s="35">
        <f>SUMIF($B9:$B32,"A",AG9:AG32)</f>
        <v>5.4</v>
      </c>
      <c r="AH32" s="36">
        <f>SUMIF($B9:$B32,"A",AH9:AH32)</f>
        <v>0.5</v>
      </c>
      <c r="AI32" s="44">
        <f>SUMIF($B9:$B32,"A",$AI9:$AI32)</f>
        <v>388</v>
      </c>
      <c r="AJ32" s="38">
        <f>SUMIF($B9:$B32,"A",$AJ9:$AJ32)</f>
        <v>80</v>
      </c>
      <c r="AK32" s="39">
        <f>ROUNDDOWN($AJ32/$O$3,1)</f>
        <v>2</v>
      </c>
      <c r="AL32" s="40"/>
      <c r="AM32" s="41"/>
    </row>
    <row r="33" spans="1:39" ht="18" customHeight="1" x14ac:dyDescent="0.15">
      <c r="A33" s="30" t="s">
        <v>51</v>
      </c>
      <c r="B33" s="59" t="s">
        <v>38</v>
      </c>
      <c r="C33" s="60"/>
      <c r="D33" s="31">
        <f>SUMIF($B9:$B33,"B",D9:D33)+SUMIF($B9:$B33,"C",D9:D33)+SUMIF($B9:$B33,"D",D9:D33)</f>
        <v>26.5</v>
      </c>
      <c r="E33" s="32">
        <f>SUMIF($B9:$B33,"B",E9:E33)+SUMIF($B9:$B33,"C",E9:E33)+SUMIF($B9:$B33,"D",E9:E33)</f>
        <v>13.8</v>
      </c>
      <c r="F33" s="32">
        <f>SUMIF($B9:$B33,"B",F9:F33)+SUMIF($B9:$B33,"C",F9:F33)+SUMIF($B9:$B33,"D",F9:F33)</f>
        <v>14.9</v>
      </c>
      <c r="G33" s="32">
        <f>SUMIF($B9:$B33,"B",G9:G33)+SUMIF($B9:$B33,"C",G9:G33)+SUMIF($B9:$B33,"D",G9:G33)</f>
        <v>27.4</v>
      </c>
      <c r="H33" s="32">
        <f>SUMIF($B9:$B33,"B",H9:H33)+SUMIF($B9:$B33,"C",H9:H33)+SUMIF($B9:$B33,"D",H9:H33)</f>
        <v>21.6</v>
      </c>
      <c r="I33" s="32">
        <f>SUMIF($B9:$B33,"B",I9:I33)+SUMIF($B9:$B33,"C",I9:I33)+SUMIF($B9:$B33,"D",I9:I33)</f>
        <v>17.099999999999998</v>
      </c>
      <c r="J33" s="33">
        <f>SUMIF($B9:$B33,"B",J9:J33)+SUMIF($B9:$B33,"C",J9:J33)+SUMIF($B9:$B33,"D",J9:J33)</f>
        <v>22.5</v>
      </c>
      <c r="K33" s="31">
        <f>SUMIF($B9:$B33,"B",K9:K33)+SUMIF($B9:$B33,"C",K9:K33)+SUMIF($B9:$B33,"D",K9:K33)</f>
        <v>24.8</v>
      </c>
      <c r="L33" s="32">
        <f>SUMIF($B9:$B33,"B",L9:L33)+SUMIF($B9:$B33,"C",L9:L33)+SUMIF($B9:$B33,"D",L9:L33)</f>
        <v>10.8</v>
      </c>
      <c r="M33" s="32">
        <f>SUMIF($B9:$B33,"B",M9:M33)+SUMIF($B9:$B33,"C",M9:M33)+SUMIF($B9:$B33,"D",M9:M33)</f>
        <v>14.9</v>
      </c>
      <c r="N33" s="32">
        <f>SUMIF($B9:$B33,"B",N9:N33)+SUMIF($B9:$B33,"C",N9:N33)+SUMIF($B9:$B33,"D",N9:N33)</f>
        <v>18.600000000000001</v>
      </c>
      <c r="O33" s="32">
        <f>SUMIF($B9:$B33,"B",O9:O33)+SUMIF($B9:$B33,"C",O9:O33)+SUMIF($B9:$B33,"D",O9:O33)</f>
        <v>20.5</v>
      </c>
      <c r="P33" s="32">
        <f>SUMIF($B9:$B33,"B",P9:P33)+SUMIF($B9:$B33,"C",P9:P33)+SUMIF($B9:$B33,"D",P9:P33)</f>
        <v>12.5</v>
      </c>
      <c r="Q33" s="33">
        <f>SUMIF($B9:$B33,"B",Q9:Q33)+SUMIF($B9:$B33,"C",Q9:Q33)+SUMIF($B9:$B33,"D",Q9:Q33)</f>
        <v>16</v>
      </c>
      <c r="R33" s="31">
        <f>SUMIF($B9:$B33,"B",R9:R33)+SUMIF($B9:$B33,"C",R9:R33)+SUMIF($B9:$B33,"D",R9:R33)</f>
        <v>14.9</v>
      </c>
      <c r="S33" s="32">
        <f>SUMIF($B9:$B33,"B",S9:S33)+SUMIF($B9:$B33,"C",S9:S33)+SUMIF($B9:$B33,"D",S9:S33)</f>
        <v>10.8</v>
      </c>
      <c r="T33" s="32">
        <f>SUMIF($B9:$B33,"B",T9:T33)+SUMIF($B9:$B33,"C",T9:T33)+SUMIF($B9:$B33,"D",T9:T33)</f>
        <v>14.9</v>
      </c>
      <c r="U33" s="32">
        <f>SUMIF($B9:$B33,"B",U9:U33)+SUMIF($B9:$B33,"C",U9:U33)+SUMIF($B9:$B33,"D",U9:U33)</f>
        <v>25.7</v>
      </c>
      <c r="V33" s="32">
        <f>SUMIF($B9:$B33,"B",V9:V33)+SUMIF($B9:$B33,"C",V9:V33)+SUMIF($B9:$B33,"D",V9:V33)</f>
        <v>21.7</v>
      </c>
      <c r="W33" s="32">
        <f>SUMIF($B9:$B33,"B",W9:W33)+SUMIF($B9:$B33,"C",W9:W33)+SUMIF($B9:$B33,"D",W9:W33)</f>
        <v>17.8</v>
      </c>
      <c r="X33" s="33">
        <f>SUMIF($B9:$B33,"B",X9:X33)+SUMIF($B9:$B33,"C",X9:X33)+SUMIF($B9:$B33,"D",X9:X33)</f>
        <v>28</v>
      </c>
      <c r="Y33" s="31">
        <f>SUMIF($B9:$B33,"B",Y9:Y33)+SUMIF($B9:$B33,"C",Y9:Y33)+SUMIF($B9:$B33,"D",Y9:Y33)</f>
        <v>31.7</v>
      </c>
      <c r="Z33" s="32">
        <f>SUMIF($B9:$B33,"B",Z9:Z33)+SUMIF($B9:$B33,"C",Z9:Z33)+SUMIF($B9:$B33,"D",Z9:Z33)</f>
        <v>11.8</v>
      </c>
      <c r="AA33" s="32">
        <f>SUMIF($B9:$B33,"B",AA9:AA33)+SUMIF($B9:$B33,"C",AA9:AA33)+SUMIF($B9:$B33,"D",AA9:AA33)</f>
        <v>14.9</v>
      </c>
      <c r="AB33" s="32">
        <f>SUMIF($B9:$B33,"B",AB9:AB33)+SUMIF($B9:$B33,"C",AB9:AB33)+SUMIF($B9:$B33,"D",AB9:AB33)</f>
        <v>22.2</v>
      </c>
      <c r="AC33" s="32">
        <f>SUMIF($B9:$B33,"B",AC9:AC33)+SUMIF($B9:$B33,"C",AC9:AC33)+SUMIF($B9:$B33,"D",AC9:AC33)</f>
        <v>21</v>
      </c>
      <c r="AD33" s="32">
        <f>SUMIF($B9:$B33,"B",AD9:AD33)+SUMIF($B9:$B33,"C",AD9:AD33)+SUMIF($B9:$B33,"D",AD9:AD33)</f>
        <v>18.100000000000001</v>
      </c>
      <c r="AE33" s="33">
        <f>SUMIF($B9:$B33,"B",AE9:AE33)+SUMIF($B9:$B33,"C",AE9:AE33)+SUMIF($B9:$B33,"D",AE9:AE33)</f>
        <v>25.9</v>
      </c>
      <c r="AF33" s="34">
        <f>SUMIF($B9:$B33,"B",AF9:AF33)+SUMIF($B9:$B33,"C",AF9:AF33)+SUMIF($B9:$B33,"D",AF9:AF33)</f>
        <v>18.8</v>
      </c>
      <c r="AG33" s="35">
        <f>SUMIF($B9:$B33,"B",AG9:AG33)+SUMIF($B9:$B33,"C",AG9:AG33)+SUMIF($B9:$B33,"D",AG9:AG33)</f>
        <v>4.3</v>
      </c>
      <c r="AH33" s="36">
        <f>SUMIF($B9:$B33,"B",AH9:AH33)+SUMIF($B9:$B33,"C",AH9:AH33)+SUMIF($B9:$B33,"D",AH9:AH33)</f>
        <v>7.4</v>
      </c>
      <c r="AI33" s="44">
        <f>SUMIF($B9:$B33,"B",$AI9:$AI33)+SUMIF($B9:$B33,"C",$AI9:$AI33)+SUMIF($B9:$B33,"D",$AI9:$AI33)</f>
        <v>541.29999999999995</v>
      </c>
      <c r="AJ33" s="38">
        <f>SUMIF($B9:$B33,"B",$AJ9:$AJ33)+SUMIF($B9:$B33,"C",$AJ9:$AJ33)+SUMIF($B9:$B33,"D",$AJ9:$AJ33)</f>
        <v>127.1</v>
      </c>
      <c r="AK33" s="39">
        <f>ROUNDDOWN($AJ33/$O$3,1)</f>
        <v>3.1</v>
      </c>
      <c r="AL33" s="42"/>
      <c r="AM33" s="43"/>
    </row>
    <row r="34" spans="1:39" ht="18" customHeight="1" x14ac:dyDescent="0.15">
      <c r="A34" s="30" t="s">
        <v>50</v>
      </c>
      <c r="B34" s="59"/>
      <c r="C34" s="60"/>
      <c r="D34" s="31">
        <f t="shared" ref="D34:AK34" si="7">SUM(D32:D33)</f>
        <v>42.5</v>
      </c>
      <c r="E34" s="32">
        <f t="shared" si="7"/>
        <v>29.8</v>
      </c>
      <c r="F34" s="32">
        <f t="shared" si="7"/>
        <v>15.9</v>
      </c>
      <c r="G34" s="32">
        <f t="shared" si="7"/>
        <v>43.4</v>
      </c>
      <c r="H34" s="32">
        <f t="shared" si="7"/>
        <v>37.6</v>
      </c>
      <c r="I34" s="32">
        <f t="shared" si="7"/>
        <v>33.099999999999994</v>
      </c>
      <c r="J34" s="33">
        <f t="shared" si="7"/>
        <v>38.5</v>
      </c>
      <c r="K34" s="31">
        <f t="shared" si="7"/>
        <v>40.799999999999997</v>
      </c>
      <c r="L34" s="32">
        <f t="shared" si="7"/>
        <v>26.8</v>
      </c>
      <c r="M34" s="32">
        <f t="shared" si="7"/>
        <v>15.9</v>
      </c>
      <c r="N34" s="32">
        <f t="shared" si="7"/>
        <v>34.6</v>
      </c>
      <c r="O34" s="32">
        <f t="shared" si="7"/>
        <v>36.5</v>
      </c>
      <c r="P34" s="32">
        <f t="shared" si="7"/>
        <v>28.5</v>
      </c>
      <c r="Q34" s="33">
        <f t="shared" si="7"/>
        <v>32</v>
      </c>
      <c r="R34" s="31">
        <f t="shared" si="7"/>
        <v>30.9</v>
      </c>
      <c r="S34" s="32">
        <f t="shared" si="7"/>
        <v>26.8</v>
      </c>
      <c r="T34" s="32">
        <f t="shared" si="7"/>
        <v>15.9</v>
      </c>
      <c r="U34" s="32">
        <f t="shared" si="7"/>
        <v>41.7</v>
      </c>
      <c r="V34" s="32">
        <f t="shared" si="7"/>
        <v>37.700000000000003</v>
      </c>
      <c r="W34" s="32">
        <f t="shared" si="7"/>
        <v>33.799999999999997</v>
      </c>
      <c r="X34" s="33">
        <f t="shared" si="7"/>
        <v>44</v>
      </c>
      <c r="Y34" s="31">
        <f t="shared" si="7"/>
        <v>47.7</v>
      </c>
      <c r="Z34" s="32">
        <f t="shared" si="7"/>
        <v>27.8</v>
      </c>
      <c r="AA34" s="32">
        <f t="shared" si="7"/>
        <v>15.9</v>
      </c>
      <c r="AB34" s="32">
        <f t="shared" si="7"/>
        <v>38.200000000000003</v>
      </c>
      <c r="AC34" s="32">
        <f t="shared" si="7"/>
        <v>37</v>
      </c>
      <c r="AD34" s="32">
        <f t="shared" si="7"/>
        <v>34.1</v>
      </c>
      <c r="AE34" s="33">
        <f t="shared" si="7"/>
        <v>41.9</v>
      </c>
      <c r="AF34" s="34">
        <f t="shared" si="7"/>
        <v>27.5</v>
      </c>
      <c r="AG34" s="35">
        <f t="shared" si="7"/>
        <v>9.6999999999999993</v>
      </c>
      <c r="AH34" s="36">
        <f t="shared" si="7"/>
        <v>7.9</v>
      </c>
      <c r="AI34" s="45">
        <f t="shared" si="7"/>
        <v>929.3</v>
      </c>
      <c r="AJ34" s="45">
        <f t="shared" si="7"/>
        <v>207.1</v>
      </c>
      <c r="AK34" s="45">
        <f t="shared" si="7"/>
        <v>5.0999999999999996</v>
      </c>
      <c r="AL34" s="46"/>
      <c r="AM34" s="47"/>
    </row>
    <row r="36" spans="1:39" x14ac:dyDescent="0.15">
      <c r="A36" t="s">
        <v>49</v>
      </c>
      <c r="B36" s="71" t="s">
        <v>48</v>
      </c>
    </row>
    <row r="37" spans="1:39" x14ac:dyDescent="0.15">
      <c r="B37" s="71" t="s">
        <v>47</v>
      </c>
    </row>
    <row r="38" spans="1:39" x14ac:dyDescent="0.15">
      <c r="B38" s="71" t="s">
        <v>46</v>
      </c>
    </row>
    <row r="39" spans="1:39" x14ac:dyDescent="0.15">
      <c r="B39" s="71" t="s">
        <v>45</v>
      </c>
    </row>
    <row r="40" spans="1:39" x14ac:dyDescent="0.15">
      <c r="B40" s="71" t="s">
        <v>44</v>
      </c>
    </row>
    <row r="41" spans="1:39" x14ac:dyDescent="0.15">
      <c r="B41" s="71" t="s">
        <v>43</v>
      </c>
    </row>
    <row r="42" spans="1:39" x14ac:dyDescent="0.15">
      <c r="B42" s="71" t="s">
        <v>42</v>
      </c>
    </row>
  </sheetData>
  <sheetProtection formatCells="0" formatColumns="0" formatRows="0" insertColumns="0" insertRows="0" insertHyperlinks="0" deleteColumns="0" deleteRows="0" selectLockedCells="1" sort="0" autoFilter="0" pivotTables="0"/>
  <mergeCells count="27">
    <mergeCell ref="B31:C31"/>
    <mergeCell ref="AM6:AM8"/>
    <mergeCell ref="AJ6:AJ8"/>
    <mergeCell ref="AK6:AK8"/>
    <mergeCell ref="B34:C34"/>
    <mergeCell ref="B10:C10"/>
    <mergeCell ref="B11:C11"/>
    <mergeCell ref="B32:C32"/>
    <mergeCell ref="B33:C33"/>
    <mergeCell ref="R6:X6"/>
    <mergeCell ref="Y6:AE6"/>
    <mergeCell ref="AF6:AH6"/>
    <mergeCell ref="AI6:AI8"/>
    <mergeCell ref="AL6:AL8"/>
    <mergeCell ref="B17:C17"/>
    <mergeCell ref="B18:C18"/>
    <mergeCell ref="B30:C30"/>
    <mergeCell ref="O1:S1"/>
    <mergeCell ref="AA1:AL1"/>
    <mergeCell ref="AA2:AL2"/>
    <mergeCell ref="G3:H3"/>
    <mergeCell ref="O3:P3"/>
    <mergeCell ref="A6:A8"/>
    <mergeCell ref="B6:B8"/>
    <mergeCell ref="C6:C8"/>
    <mergeCell ref="D6:J6"/>
    <mergeCell ref="K6:Q6"/>
  </mergeCells>
  <phoneticPr fontId="10"/>
  <conditionalFormatting sqref="AF7:AG7">
    <cfRule type="expression" dxfId="1" priority="2" stopIfTrue="1">
      <formula>MONTH(AF$7)&lt;&gt;MONTH($D$7)</formula>
    </cfRule>
  </conditionalFormatting>
  <conditionalFormatting sqref="AH7">
    <cfRule type="expression" dxfId="0" priority="1" stopIfTrue="1">
      <formula>MONTH(AH$7)&lt;&gt;MONTH($D$7)</formula>
    </cfRule>
  </conditionalFormatting>
  <pageMargins left="0.19685039370078999" right="0.19685039370078999" top="0.66929133858267997" bottom="0.59055118110236005" header="0.51181102362205" footer="0.31496062992126"/>
  <pageSetup paperSize="9" scale="78"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勤務形態一覧表</dc:title>
  <dc:subject/>
  <dc:creator>NCC</dc:creator>
  <cp:keywords/>
  <dc:description/>
  <cp:lastModifiedBy>洋一 正田</cp:lastModifiedBy>
  <cp:lastPrinted>2025-10-15T07:30:33Z</cp:lastPrinted>
  <dcterms:created xsi:type="dcterms:W3CDTF">2017-07-22T06:25:38Z</dcterms:created>
  <dcterms:modified xsi:type="dcterms:W3CDTF">2025-10-15T08:18:28Z</dcterms:modified>
  <cp:category>01.00.00.00</cp:category>
</cp:coreProperties>
</file>